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20730" windowHeight="11220"/>
  </bookViews>
  <sheets>
    <sheet name="Annex I Group" sheetId="1" r:id="rId1"/>
    <sheet name="Annex II Group" sheetId="6" r:id="rId2"/>
    <sheet name="Annex VI Group" sheetId="3" r:id="rId3"/>
    <sheet name="Disclaimer" sheetId="4" r:id="rId4"/>
  </sheets>
  <externalReferences>
    <externalReference r:id="rId5"/>
    <externalReference r:id="rId6"/>
  </externalReferences>
  <definedNames>
    <definedName name="OLE_LINK1" localSheetId="3">Disclaimer!$B$2</definedName>
    <definedName name="_xlnm.Print_Area" localSheetId="0">'Annex I Group'!$A$1:$G$43</definedName>
    <definedName name="_xlnm.Print_Area" localSheetId="1">'Annex II Group'!$A$1:$W$47</definedName>
    <definedName name="_xlnm.Print_Area" localSheetId="2">'Annex VI Group'!$A$1:$G$174</definedName>
    <definedName name="Question04" localSheetId="1">[1]Options!$B$3:$B$7</definedName>
    <definedName name="Question04">[2]Options!$B$3:$B$7</definedName>
    <definedName name="Question05" localSheetId="1">[1]Options!$B$11:$B$14</definedName>
    <definedName name="Question05">[2]Options!$B$11:$B$14</definedName>
    <definedName name="Question06" localSheetId="1">[1]Options!$B$17:$B$19</definedName>
    <definedName name="Question06">[2]Options!$B$17:$B$19</definedName>
    <definedName name="Question07" localSheetId="1">[1]Options!$D$3:$D$8</definedName>
    <definedName name="Question07">[2]Options!$D$3:$D$8</definedName>
    <definedName name="Question10" localSheetId="1">[1]Options!$D$11:$D$14</definedName>
    <definedName name="Question10">[2]Options!$D$11:$D$14</definedName>
    <definedName name="Question12" localSheetId="1">[1]Options!$F$3:$F$4</definedName>
    <definedName name="Question12">[2]Options!$F$3:$F$4</definedName>
    <definedName name="Question14" localSheetId="1">[1]Options!$F$7:$F$8</definedName>
    <definedName name="Question14">[2]Options!$F$7:$F$8</definedName>
    <definedName name="Question17" localSheetId="1">[1]Options!$F$11:$F$14</definedName>
    <definedName name="Question17">[2]Options!$F$11:$F$14</definedName>
    <definedName name="Question20" localSheetId="1">[1]Options!$B$22:$B$24</definedName>
    <definedName name="Question20">[2]Options!$B$22:$B$24</definedName>
    <definedName name="Question22" localSheetId="1">[1]Options!$F$17:$F$19</definedName>
    <definedName name="Question22">[2]Options!$F$17:$F$19</definedName>
    <definedName name="Question23" localSheetId="1">[1]Options!$F$22:$F$23</definedName>
    <definedName name="Question23">[2]Options!$F$22:$F$23</definedName>
    <definedName name="Question25" localSheetId="1">[1]Options!$F$28:$F$31</definedName>
    <definedName name="Question25">[2]Options!$F$28:$F$31</definedName>
    <definedName name="Question27a" localSheetId="1">[1]Options!$D$17:$D$19</definedName>
    <definedName name="Question27a">[2]Options!$D$17:$D$19</definedName>
    <definedName name="Question28" localSheetId="1">[1]Options!$B$28:$B$32</definedName>
    <definedName name="Question28">[2]Options!$B$28:$B$32</definedName>
  </definedNames>
  <calcPr calcId="145621"/>
</workbook>
</file>

<file path=xl/calcChain.xml><?xml version="1.0" encoding="utf-8"?>
<calcChain xmlns="http://schemas.openxmlformats.org/spreadsheetml/2006/main">
  <c r="D166" i="3" l="1"/>
  <c r="D9" i="3" l="1"/>
  <c r="D66" i="3" l="1"/>
  <c r="D59" i="3"/>
  <c r="D10" i="3"/>
  <c r="D55" i="3" l="1"/>
  <c r="D54" i="3" s="1"/>
  <c r="D15" i="3"/>
  <c r="D73" i="3" l="1"/>
  <c r="D102" i="3" l="1"/>
  <c r="D108" i="3" s="1"/>
  <c r="D120" i="3"/>
  <c r="D119" i="3" s="1"/>
  <c r="D81" i="3" l="1"/>
  <c r="D97" i="3" s="1"/>
  <c r="D27" i="3"/>
  <c r="D62" i="3" s="1"/>
  <c r="D164" i="3" l="1"/>
  <c r="D159" i="3"/>
  <c r="D132" i="3" l="1"/>
  <c r="D133" i="3" s="1"/>
  <c r="D83" i="3" l="1"/>
  <c r="D6" i="3" l="1"/>
  <c r="D8" i="3" l="1"/>
  <c r="D16" i="3"/>
  <c r="D63" i="3" s="1"/>
  <c r="D139" i="3" l="1"/>
  <c r="D147" i="3" s="1"/>
  <c r="D99" i="3"/>
  <c r="D134" i="3"/>
  <c r="D140" i="3"/>
  <c r="D141" i="3" l="1"/>
</calcChain>
</file>

<file path=xl/sharedStrings.xml><?xml version="1.0" encoding="utf-8"?>
<sst xmlns="http://schemas.openxmlformats.org/spreadsheetml/2006/main" count="1155" uniqueCount="456">
  <si>
    <t>Row in transitional own funds template</t>
  </si>
  <si>
    <t>Assets (EURm)</t>
  </si>
  <si>
    <t>IFRS Balance sheet</t>
  </si>
  <si>
    <t>Note</t>
  </si>
  <si>
    <t>Amounts due from banks</t>
  </si>
  <si>
    <t>12, 41, 56</t>
  </si>
  <si>
    <t>Financial assets at fair value through profit and loss</t>
  </si>
  <si>
    <t>Investments - available for sale</t>
  </si>
  <si>
    <t>19, 41, 56</t>
  </si>
  <si>
    <t>Loans and advances to customers</t>
  </si>
  <si>
    <t>Investments in associates and joint ventures</t>
  </si>
  <si>
    <t>Intangible assets</t>
  </si>
  <si>
    <t>8, 41</t>
  </si>
  <si>
    <t>Assets held for sale</t>
  </si>
  <si>
    <t>Other Assets</t>
  </si>
  <si>
    <t>– of which: Deferred tax assets that rely on future profitability excluding those arising from temporary differences</t>
  </si>
  <si>
    <t>– of which: Pension assets net of tax</t>
  </si>
  <si>
    <t xml:space="preserve"> </t>
  </si>
  <si>
    <t>Liabilities (EURm)</t>
  </si>
  <si>
    <t>Subordinated loans</t>
  </si>
  <si>
    <t>– of which: AT1 Capital instruments and the related share premium accounts</t>
  </si>
  <si>
    <t>– of which: Amount of qualifying items referred to in Article 484(4) and the related share premium accounts subject to phase out from AT1</t>
  </si>
  <si>
    <t xml:space="preserve">Other borrowed funds </t>
  </si>
  <si>
    <t>Financial liabilities at fair value through profit and loss</t>
  </si>
  <si>
    <t>– of which: cumulative gains and losses due to changes in own credit risk on fair valued liabilities</t>
  </si>
  <si>
    <t>Other Liabilities</t>
  </si>
  <si>
    <t>– of which: deductible deferred tax liabilities associated with deferred tax assets that rely on future profitability and not arise from temporary differences</t>
  </si>
  <si>
    <t>Equity (EURm)</t>
  </si>
  <si>
    <t>Shareholders equity</t>
  </si>
  <si>
    <t>– of which: share capital</t>
  </si>
  <si>
    <t>– of which: share premium reserve</t>
  </si>
  <si>
    <t xml:space="preserve"> – of which: accumulated other comprehensive income</t>
  </si>
  <si>
    <t>– of which: regulatory adjustments to unrealised gains pursuant to  Article  468</t>
  </si>
  <si>
    <t>26a</t>
  </si>
  <si>
    <t>– of which: Amount to be deducted from or added to Common Equity Tier 1 capital with regard to additional filters and deductions required pre CRR</t>
  </si>
  <si>
    <t>26b</t>
  </si>
  <si>
    <t>– of which: Fair value reserves related to gains or losses on cash flow hedges</t>
  </si>
  <si>
    <t>– of which: profit/loss for the year</t>
  </si>
  <si>
    <t>5a</t>
  </si>
  <si>
    <t>– of which: Retained earnings</t>
  </si>
  <si>
    <t>– of which: Direct holdings by an institution of own CET1 instruments</t>
  </si>
  <si>
    <t>Minority Interest</t>
  </si>
  <si>
    <t>– of which: minority interest amount allowed in consolidated CET1</t>
  </si>
  <si>
    <t>5, 48</t>
  </si>
  <si>
    <t>CET1</t>
  </si>
  <si>
    <t>AT1</t>
  </si>
  <si>
    <t>T2</t>
  </si>
  <si>
    <t xml:space="preserve">Issuer </t>
  </si>
  <si>
    <t>ING Groep N.V.</t>
  </si>
  <si>
    <t>ING Capital Funding Trust III</t>
  </si>
  <si>
    <t>ING Bank N.V.</t>
  </si>
  <si>
    <t xml:space="preserve">Unique identifier (eg CUSIP, ISIN or Bloomberg identifier for private placement) </t>
  </si>
  <si>
    <t>NL0000303600/US4568371037</t>
  </si>
  <si>
    <t xml:space="preserve">US44978NAA37 </t>
  </si>
  <si>
    <t>456837202/IND</t>
  </si>
  <si>
    <t>456837301/INZ</t>
  </si>
  <si>
    <t>NL0000113587</t>
  </si>
  <si>
    <t>456837400/ISP</t>
  </si>
  <si>
    <t>NL0000116127</t>
  </si>
  <si>
    <t>456837509/ISG</t>
  </si>
  <si>
    <t>XS0246487705</t>
  </si>
  <si>
    <t>456837608/ISF</t>
  </si>
  <si>
    <t>CZ0000000039</t>
  </si>
  <si>
    <t>XS0309973104</t>
  </si>
  <si>
    <t>XS0366066149</t>
  </si>
  <si>
    <t>XS0366066222</t>
  </si>
  <si>
    <t>US449786AY82</t>
  </si>
  <si>
    <t>USN45780CT38</t>
  </si>
  <si>
    <t>XS0995102695</t>
  </si>
  <si>
    <t>XS0995102778</t>
  </si>
  <si>
    <t>XS1037382535</t>
  </si>
  <si>
    <t xml:space="preserve">Governing law(s) of the instrument </t>
  </si>
  <si>
    <t>For Depositary receipts: Laws of the Netherlands and for American Depositary receipts: Laws of the State of New York</t>
  </si>
  <si>
    <t xml:space="preserve">The trust securities will be governed by Delaware law.The laws of the Netherlands will govern the subordinated guarantees and the contingent guarantee,except that New York law will govern all provisions that are required to be incorporated into the subordinated guarantees by the Trust Indenture Act, including all the rights and duties of the guarantee trustee towards the holders of the company preferred securities and the trust securities. </t>
  </si>
  <si>
    <t xml:space="preserve">Laws of the State of New York, except that the subordination provisions will be governed by and construed in accordance with the laws of The Netherlands </t>
  </si>
  <si>
    <t>Laws of the Netherlands</t>
  </si>
  <si>
    <t>Laws of the Czech Republic</t>
  </si>
  <si>
    <t>Laws of England</t>
  </si>
  <si>
    <t xml:space="preserve">Regulatory treatment </t>
  </si>
  <si>
    <t>Transitional CRR rules</t>
  </si>
  <si>
    <t>Common Equity Tier 1</t>
  </si>
  <si>
    <t>Additional Tier 1</t>
  </si>
  <si>
    <t>Tier 2</t>
  </si>
  <si>
    <t xml:space="preserve">Post-transitional CRR rules </t>
  </si>
  <si>
    <t>Ineligible</t>
  </si>
  <si>
    <t xml:space="preserve">Eligible at solo / (sub-)consolidated / solo&amp;(sub-)consolidated </t>
  </si>
  <si>
    <t>Solo and (Sub-)Consolidated</t>
  </si>
  <si>
    <t>Instrument type (types to be specified by each jurisdiction)</t>
  </si>
  <si>
    <t>Additional Tier 1 (grandfathered)</t>
  </si>
  <si>
    <t>Tier 2 (grandfathered)</t>
  </si>
  <si>
    <t>Amount recognised in regulatory capital (Currency in million, as of most recent reporting date).
Specify in particular if some parts of the instruments are in different tiers of the regulatory capital and if the amount recognised in regulatory capital is different from the amount issued.</t>
  </si>
  <si>
    <t>EUR 16,972</t>
  </si>
  <si>
    <t>USD 522.2</t>
  </si>
  <si>
    <t>USD 800.0</t>
  </si>
  <si>
    <t>USD 1,100.0</t>
  </si>
  <si>
    <t>EUR 431.8</t>
  </si>
  <si>
    <t>USD 500.0</t>
  </si>
  <si>
    <t>EUR 562.6</t>
  </si>
  <si>
    <t>USD 700.0</t>
  </si>
  <si>
    <t>GBP 66.1</t>
  </si>
  <si>
    <t>USD 1,045.0</t>
  </si>
  <si>
    <t>CZK 2,000.0</t>
  </si>
  <si>
    <t>EUR 150.0</t>
  </si>
  <si>
    <t>EUR 995.1</t>
  </si>
  <si>
    <t>GBP 800.0</t>
  </si>
  <si>
    <t>USD 1,632.3</t>
  </si>
  <si>
    <t>USD 367.7</t>
  </si>
  <si>
    <t>EUR 1,057.5</t>
  </si>
  <si>
    <t>USD 2,058.3</t>
  </si>
  <si>
    <t>EUR 1,500.0</t>
  </si>
  <si>
    <t xml:space="preserve">Nominal amount of instrument </t>
  </si>
  <si>
    <t>EUR 16,972,146,000</t>
  </si>
  <si>
    <t>USD 522,210,000</t>
  </si>
  <si>
    <t>USD 800,000,000</t>
  </si>
  <si>
    <t>USD 1,100,000,000</t>
  </si>
  <si>
    <t>EUR 431,755,500</t>
  </si>
  <si>
    <t>USD 500,000,000</t>
  </si>
  <si>
    <t>EUR 562,613,500</t>
  </si>
  <si>
    <t>USD 700,000,000</t>
  </si>
  <si>
    <t>GBP 66,140,000</t>
  </si>
  <si>
    <t>USD 1,045,000,000</t>
  </si>
  <si>
    <t>CZK 2,000,000,000</t>
  </si>
  <si>
    <t>USD 1,000,000,000</t>
  </si>
  <si>
    <t>EUR 1,000,000,000</t>
  </si>
  <si>
    <t>EUR 150,000,000</t>
  </si>
  <si>
    <t>GBP 800,000,000</t>
  </si>
  <si>
    <t>USD 1,632,320,000</t>
  </si>
  <si>
    <t>USD 367,680,000</t>
  </si>
  <si>
    <t>EUR 1,057,499,000</t>
  </si>
  <si>
    <t>USD 2,058,294,000</t>
  </si>
  <si>
    <t>EUR 1,500,000,000</t>
  </si>
  <si>
    <t xml:space="preserve">9a </t>
  </si>
  <si>
    <t xml:space="preserve">Issue price </t>
  </si>
  <si>
    <t>N/A</t>
  </si>
  <si>
    <t xml:space="preserve">9b </t>
  </si>
  <si>
    <t xml:space="preserve">Redemption price </t>
  </si>
  <si>
    <t xml:space="preserve">Accounting classification </t>
  </si>
  <si>
    <t>Shareholders’ equity</t>
  </si>
  <si>
    <t>Liability – amortised cost</t>
  </si>
  <si>
    <t xml:space="preserve">Original date of issuance </t>
  </si>
  <si>
    <t xml:space="preserve">Perpetual or dated </t>
  </si>
  <si>
    <t>Perpetual</t>
  </si>
  <si>
    <t>Dated</t>
  </si>
  <si>
    <t>Original maturity date</t>
  </si>
  <si>
    <t xml:space="preserve">Issuer call subject to prior supervisory approval </t>
  </si>
  <si>
    <t>Yes</t>
  </si>
  <si>
    <t>Optional call date, contingent call dates and redemption amount</t>
  </si>
  <si>
    <t>Subsequent call dates, if applicable</t>
  </si>
  <si>
    <t xml:space="preserve">On any dividend payment date after first call date </t>
  </si>
  <si>
    <t>On every interest payment date after first call date</t>
  </si>
  <si>
    <t>On every interest payment date thereafter</t>
  </si>
  <si>
    <t>none</t>
  </si>
  <si>
    <t xml:space="preserve">Coupons / dividends </t>
  </si>
  <si>
    <t xml:space="preserve">Fixed or floating dividend/coupon </t>
  </si>
  <si>
    <t>Floating</t>
  </si>
  <si>
    <t>Fixed</t>
  </si>
  <si>
    <t>Fixed to floating</t>
  </si>
  <si>
    <t xml:space="preserve">Coupon rate and any related index </t>
  </si>
  <si>
    <t>3.60% per annum above 3-month LIBOR</t>
  </si>
  <si>
    <t>5.140%; (as from 17/3/2016: 3-month GBP LIBOR + 162bp)</t>
  </si>
  <si>
    <t>0.44575% (updated quartely) 10 year CMS + margin of 0.04 per cent. per annum. From July 2022 3 month Euribor + margin of 125 bps per annum</t>
  </si>
  <si>
    <t>6.125%; (as from 29/5/2018: 3 month EURIBOR+255bp)</t>
  </si>
  <si>
    <t>6.875%; (as from 29/5/2018: 3 month EURIBOR+255bp)</t>
  </si>
  <si>
    <t>3.50% (reset after the first call date)</t>
  </si>
  <si>
    <t>4.125% (reset after the first call date)</t>
  </si>
  <si>
    <t>3.625% (reset after the first call date)</t>
  </si>
  <si>
    <t xml:space="preserve">Existence of a dividend stopper </t>
  </si>
  <si>
    <t>No</t>
  </si>
  <si>
    <t xml:space="preserve">20a </t>
  </si>
  <si>
    <t>Fully discretionary, partially discretionary or mandatory (in terms of timing)</t>
  </si>
  <si>
    <t>Fully discretionary</t>
  </si>
  <si>
    <t>Mandatory</t>
  </si>
  <si>
    <t xml:space="preserve">20b </t>
  </si>
  <si>
    <t>Fully discretionary, partially discretionary or mandatory (in terms of amount)</t>
  </si>
  <si>
    <t>Existence of step up or other incentive to redeem</t>
  </si>
  <si>
    <t>Noncumulative or cumulative</t>
  </si>
  <si>
    <t>Noncumulative</t>
  </si>
  <si>
    <t>Noncumulative, ACSM</t>
  </si>
  <si>
    <t xml:space="preserve">Convertible or non-convertible </t>
  </si>
  <si>
    <t>Nonconvertible</t>
  </si>
  <si>
    <t>Convertible</t>
  </si>
  <si>
    <t>If convertible, conversion trigger(s)</t>
  </si>
  <si>
    <t xml:space="preserve">If a Regulatory Event occurs, then the Securities will be converted into  preference shares or other instruments issued by the Issuer such to the discretion of the Issuer. </t>
  </si>
  <si>
    <t>If convertible, fully or partially</t>
  </si>
  <si>
    <t>If convertible, conversion rate</t>
  </si>
  <si>
    <t>Not determined</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</si>
  <si>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</si>
  <si>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</si>
  <si>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</si>
  <si>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</si>
  <si>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</si>
  <si>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</si>
  <si>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</si>
  <si>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</si>
  <si>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Position in subordination hierarchy in liquidation (specify instrument type immediately senior to instrument)</t>
  </si>
  <si>
    <t>Additional Tier 1 or pari passu with Additional Tier 1</t>
  </si>
  <si>
    <t>Tier 2 or pari passu with Tier 2</t>
  </si>
  <si>
    <t>Senior</t>
  </si>
  <si>
    <t xml:space="preserve">Non-compliant transitioned features </t>
  </si>
  <si>
    <t xml:space="preserve">If yes, specify non-compliant features </t>
  </si>
  <si>
    <t>ACSM, absence of write down/conversion, step up, dividend stopper and pusher</t>
  </si>
  <si>
    <t>ACSM, absence of write down/conversion, dividend stopper and pusher</t>
  </si>
  <si>
    <t>ACSM, dividend stopper and pusher</t>
  </si>
  <si>
    <t>step up</t>
  </si>
  <si>
    <t>Regulation (EU) no 575/2013 article reference</t>
  </si>
  <si>
    <t>Amount at disclosure date</t>
  </si>
  <si>
    <t>Amount subject to pre-regulation (EU) No 575/2013 treatment or prescribed residual amount of regulation (EU) No 575/2013</t>
  </si>
  <si>
    <t>Capital instruments and the related share premium accounts</t>
  </si>
  <si>
    <t>26 (1), 27, 28, 29,</t>
  </si>
  <si>
    <t>EBA list 26 (3)</t>
  </si>
  <si>
    <t>of which: Ordinary Shares</t>
  </si>
  <si>
    <t>Retained Earnings</t>
  </si>
  <si>
    <t>26 (1) c</t>
  </si>
  <si>
    <t>Accumulated other comprehensive income (and other reserves, to include unrealised gains and losses under the applicable accounting standards</t>
  </si>
  <si>
    <t>26 (1) (d) +(e)</t>
  </si>
  <si>
    <t>3a</t>
  </si>
  <si>
    <t>Funds for general baning risk</t>
  </si>
  <si>
    <t>26 (1) (f)</t>
  </si>
  <si>
    <t>Amount of qualifying items referred to Article 484 (3) and the related share premium accounts subject to phase out from CET1</t>
  </si>
  <si>
    <t>486 |(2)</t>
  </si>
  <si>
    <t>Public sector capital injections grandfathered until 1 Januari 2018</t>
  </si>
  <si>
    <t>483 (2)</t>
  </si>
  <si>
    <t>Minority interest (amount allowed in consolidated CET1)</t>
  </si>
  <si>
    <t>84, 479, 480</t>
  </si>
  <si>
    <t>Independently received interim profits net of any forseeable charge of dividend</t>
  </si>
  <si>
    <t>26 (2)</t>
  </si>
  <si>
    <t>Common Equity Tier 1 (CET1) capital before regulatory adjustments</t>
  </si>
  <si>
    <t>Additional value adjustments (negative amount)</t>
  </si>
  <si>
    <t>34, 105</t>
  </si>
  <si>
    <t>Intangible assets (net of related tax liability) (negative amount)</t>
  </si>
  <si>
    <t>36 (1) (b), 37, 472 (4)</t>
  </si>
  <si>
    <t>Empty set in EU</t>
  </si>
  <si>
    <t>Deffered tax assets that rely on future profitability excluding thise arising from temporary differences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</si>
  <si>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</si>
  <si>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</si>
  <si>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</si>
  <si>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</si>
  <si>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t>
  </si>
  <si>
    <t>472 (6)</t>
  </si>
  <si>
    <t>Any increase in equity that results from securitised assets (negative amount)</t>
  </si>
  <si>
    <t>32 (1)</t>
  </si>
  <si>
    <t>Gains or losses on liabilities valued at fair value resulting from changes in own credit standing</t>
  </si>
  <si>
    <t>33 (b)</t>
  </si>
  <si>
    <t>Defined-benefit pension fund assets (negative amount)</t>
  </si>
  <si>
    <t>36 (1) (e), 41, 472 (7)</t>
  </si>
  <si>
    <t>Direct and indirect holdings by an institution of own CET1 instruments (negative amount)</t>
  </si>
  <si>
    <t>36 (1) (f), 42, 472 (8)</t>
  </si>
  <si>
    <t>Holdings of the CET1 instruments of financial sector entities where those entities have reciprocal cross holdings with the institution designed to inflate artificially the own funds of the institution (negative amount)</t>
  </si>
  <si>
    <t>36 (1) (g), 44, 472 (9)</t>
  </si>
  <si>
    <t>Direct and indirect holdings by the institution of the CET1 instruments of financial sector entities where the institution does not have a significant investment in those entities (amount above the 10% threshold and net of eligible short positions) (negative amount)</t>
  </si>
  <si>
    <t>36 (1) (h), 43, 45, 46 ,</t>
  </si>
  <si>
    <t>49 (2) (3), 79, 472 (10)</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</si>
  <si>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</si>
  <si>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t>
  </si>
  <si>
    <t>48 (1) (b), 49 (1) to</t>
  </si>
  <si>
    <t>(3), 79, 470, 472 (11)</t>
  </si>
  <si>
    <t>Empty Set in the EU</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</si>
  <si>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</si>
  <si>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</si>
  <si>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</si>
  <si>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</si>
  <si>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</si>
  <si>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</si>
  <si>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</si>
  <si>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</si>
  <si>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t>
  </si>
  <si>
    <t>243 (1) (b)</t>
  </si>
  <si>
    <t>244 (1) (b)</t>
  </si>
  <si>
    <t>20d</t>
  </si>
  <si>
    <t>of which: free deliveries (negative amount)</t>
  </si>
  <si>
    <t>36 (1) (k) (iii), 379 (3)</t>
  </si>
  <si>
    <t>Deferred tax assets arising from temporary differences (amount above 10% threshold, net of related tax liability where the conditions in 38 (3) are met) (negative amount)</t>
  </si>
  <si>
    <t>36 (1) (c), 38, 48 (1)</t>
  </si>
  <si>
    <t>(a),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</si>
  <si>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</si>
  <si>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</si>
  <si>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</si>
  <si>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t>
  </si>
  <si>
    <t>470, 472 (11)</t>
  </si>
  <si>
    <t>of which: deferred tax assets arising from temporary differences</t>
  </si>
  <si>
    <t>25a</t>
  </si>
  <si>
    <t>Losses for the current financial year (negative amount)</t>
  </si>
  <si>
    <t>36 (1) (a), 472 (3)</t>
  </si>
  <si>
    <t>25b</t>
  </si>
  <si>
    <t>Foreseeable tax charges relating to CET1 items (negative amount)</t>
  </si>
  <si>
    <t>36 (1) (I)</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</si>
  <si>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</si>
  <si>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</si>
  <si>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</si>
  <si>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</si>
  <si>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</si>
  <si>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</si>
  <si>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Of which: prudential filter regarding the introduction of amendments to IAS 19</t>
  </si>
  <si>
    <t>Qualifying AT1 deductions that exceed the AT1 capital of the institution (negative amount)</t>
  </si>
  <si>
    <t>36 (1) U)</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</si>
  <si>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</si>
  <si>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</si>
  <si>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</si>
  <si>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</si>
  <si>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</si>
  <si>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</si>
  <si>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</si>
  <si>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Public sector capital injections grandfathered until 1 January 2018</t>
  </si>
  <si>
    <t>483 (3)</t>
  </si>
  <si>
    <t>Qualifying Tier 1 capital included in consolidated AT1 capital (including minority interests not included in row 5) issued by subsidiaries and held by third parties</t>
  </si>
  <si>
    <t>85, 86, 480</t>
  </si>
  <si>
    <t>of which: instruments issued by subsidiaries subject to phase out</t>
  </si>
  <si>
    <t>Additional Tier 1 (AT1) capital before regulatory adjustments</t>
  </si>
  <si>
    <t>Direct and indirect holdings by an institution of own AT1 Instruments (negative amount)</t>
  </si>
  <si>
    <t>52 (1) (b), 56 (a), 57,</t>
  </si>
  <si>
    <t>475 (2)</t>
  </si>
  <si>
    <t>Holdings of the AT1 instruments of financial sector entities where those entities have reciprocal cross holdings with the institution designed to inflate artificially the own funds of the institution (negative amount)</t>
  </si>
  <si>
    <t>56 (b), 58, 475 (3)</t>
  </si>
  <si>
    <t>Direct and indirect holdings of the AT1 instruments of financial sector entities where the institution does not have a significant investment in those entities (amount above the 10% threshold and net of eligible short posilions) (negative amount)</t>
  </si>
  <si>
    <t>56 (c), 59, 60, 79, 475</t>
  </si>
  <si>
    <t>Direct and indirect holdings by the institution of the AT1 instruments of financial sector entities where the insti- tution has a significant investment in those entities (amount above the 10% threshold net of eligible short positions) (negative amount)</t>
  </si>
  <si>
    <t>56 (d), 59, 79, 475 (4)</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</si>
  <si>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</si>
  <si>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</si>
  <si>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</si>
  <si>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472, 472(3)(a), 472</t>
  </si>
  <si>
    <t>(4), 472 (6), 472 (8)</t>
  </si>
  <si>
    <t>(a), 472 (9), 472 (10)</t>
  </si>
  <si>
    <t>(a), 472 (11) (a)</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</si>
  <si>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</si>
  <si>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</si>
  <si>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</si>
  <si>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477, 477 (3), 477 (4)</t>
  </si>
  <si>
    <t>(a)</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</si>
  <si>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</si>
  <si>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</si>
  <si>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</si>
  <si>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467, 468, 481</t>
  </si>
  <si>
    <t>Of which: ... possible filter for unrealised losses</t>
  </si>
  <si>
    <t>Of which: ... possible filter for unrealised gains</t>
  </si>
  <si>
    <t>Of which: ...</t>
  </si>
  <si>
    <t>Qualifying T2 deductions that exceed the T2 capital of the institution (negative amount)</t>
  </si>
  <si>
    <t>56 (e)</t>
  </si>
  <si>
    <t>Excess of deduction from AT1 items over AT1 capital (deducted in CET1)</t>
  </si>
  <si>
    <t>Total regulatory adjustments to Additional Tier 1 (AT1) capital</t>
  </si>
  <si>
    <t>Additional Tier 1 (AT1) capital</t>
  </si>
  <si>
    <t>Tier 1 capital (T1 = CET1 + AT1)</t>
  </si>
  <si>
    <t>62, 63</t>
  </si>
  <si>
    <t>Amount of qualifying items referred to in Article 484 (5) and the related share premium accounts subject to phase out from T2</t>
  </si>
  <si>
    <t>486 (4)</t>
  </si>
  <si>
    <t>483 (4)</t>
  </si>
  <si>
    <t>Qualifying own funds instruments included in consolidated T2 capital (including minority interests and AT1 instruments not included in rows 5 or 34) issued by subsidiaries and held by third parties</t>
  </si>
  <si>
    <t>87, 88, 480</t>
  </si>
  <si>
    <t>Credit risk adjustments</t>
  </si>
  <si>
    <t>62 (c) &amp; (d)</t>
  </si>
  <si>
    <t>Tier 2 (T2) capital before regulatory adjustments</t>
  </si>
  <si>
    <t>Direct and indirect holdings by an institution of own T2 instruments and subordinated loans (negative amount)</t>
  </si>
  <si>
    <t>63 (b) (i), 66 (a), 67,</t>
  </si>
  <si>
    <t>477 (2)</t>
  </si>
  <si>
    <t>Holdings of the T2 instruments and subordinated loans of financial sector entities where those entities have reciprocal cross holdings with the institution designed to inflate artificially the own funds of the institution (negative amount)</t>
  </si>
  <si>
    <t>66 (b), 68, 477 (3)</t>
  </si>
  <si>
    <t>Direct and indirect holdings of the T2 instruments and subordinated loans of financial sector entities where the institution does not have a significant investment in those entities (amount above 10% threshold and net of eligible short positions) (negative amount)</t>
  </si>
  <si>
    <t>66 (c), 69, 70, 79, 477</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</si>
  <si>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</si>
  <si>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</si>
  <si>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</si>
  <si>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</si>
  <si>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</si>
  <si>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66 (d), 69, 79, 477 (4)</t>
  </si>
  <si>
    <t>Regulatory adjustments applied to tier 2 in respect of amounts subject to pre-CRR treatment and transitional treatments subject to phase out as prescribed in Regu- lation (EU) No 575/2013 (i.e. CRR residual amounts)</t>
  </si>
  <si>
    <t>56a</t>
  </si>
  <si>
    <t>Residual amounts deducted from Tier 2capital with regard to deduction from Common Equity Tier 1 capital during the transitional period pursuant to article 472 of Regulation (EU) No 575/2013</t>
  </si>
  <si>
    <t>472 , 472(3)(a), 472</t>
  </si>
  <si>
    <t>56b</t>
  </si>
  <si>
    <t>Residual amounts deducted from Tier 2 capital with regard to deduction from Additional Tier 1 capital during the transitional period pursuant to article 475 of Regulation (EU) No 575/2013</t>
  </si>
  <si>
    <t>475, 475 (2) (a), 475</t>
  </si>
  <si>
    <t>(3), 475 (4) (a)</t>
  </si>
  <si>
    <t>Of which items to be detailed line by line, e.g. reciprocal cross holdings in at1 instruments, direct holdings of non significant investments in the capital of other financial sector entities ,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</si>
  <si>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</si>
  <si>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</si>
  <si>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</si>
  <si>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</si>
  <si>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</si>
  <si>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</si>
  <si>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 2013(i.e. CRR residual amounts)</t>
  </si>
  <si>
    <t>Total risk weighted assets</t>
  </si>
  <si>
    <t>92 (2) (a), 465</t>
  </si>
  <si>
    <t>Tier 1 (as a percentage of risk exposure amount)</t>
  </si>
  <si>
    <t>92 (2) (b), 465</t>
  </si>
  <si>
    <t>Total capital (as a percentage of risk exposure amount)</t>
  </si>
  <si>
    <t>92 (2) (c)</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</si>
  <si>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</si>
  <si>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CRD 128, 129, 130</t>
  </si>
  <si>
    <t>of which: capital conservation buffer requirement</t>
  </si>
  <si>
    <t>of which: countercyclical buffer requirement</t>
  </si>
  <si>
    <t>of which: systemic risk buffer requirement</t>
  </si>
  <si>
    <t>67a</t>
  </si>
  <si>
    <t>of which: Global Systemically  Important  Institution (G-Sll) or  Other  Systemically  Important  Institution  (0-Sll)  buffer</t>
  </si>
  <si>
    <t>CRD 131</t>
  </si>
  <si>
    <t>CRD 128</t>
  </si>
  <si>
    <t>Direct and indirect holdings of the capital of  financial sector entities where the institution does not have a significant investment in those entities (amount below 10% threshold and net of eligible short positions)</t>
  </si>
  <si>
    <t>36 (1) (h), 45, 46, 472 (10)</t>
  </si>
  <si>
    <t>56 (c), 59, 60, 475 (4)</t>
  </si>
  <si>
    <t>66 (c), 69, 70, 477 (4)</t>
  </si>
  <si>
    <t>Direct and indirect holdings by the institution of the CET 1 instruments  of financial  sector  entities  where the  institution has a significant investment in those entities (amount below 10% threshold and net of eligible short positions)</t>
  </si>
  <si>
    <t>36 (1) (i), 45 , 48, 470,</t>
  </si>
  <si>
    <t>472 (11)</t>
  </si>
  <si>
    <t>Deferred tax assets arising from temporary differences (amount below 10% threshold, net of related tax liability where the conditions in Article 38 (3) are met)</t>
  </si>
  <si>
    <t>36 (1) (c), 38, 48, 470,</t>
  </si>
  <si>
    <t>472 (5)</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</si>
  <si>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</si>
  <si>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</si>
  <si>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</si>
  <si>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</si>
  <si>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</si>
  <si>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</si>
  <si>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</si>
  <si>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</si>
  <si>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</si>
  <si>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</si>
  <si>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</si>
  <si>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</si>
  <si>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</si>
  <si>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DISCLAIMER</t>
  </si>
  <si>
    <t>Certain of the statements contained in this Annual Report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without limitation: (1) changes in general economic conditions, in particular economic conditions in ING Bank's core markets, (2) changes in performance of financial markets, including developing markets, (3) consequences of a potential (partial) break-up of the euro, (4) the implementation of ING's restructuring plan to separate banking and insurance operations, (5) changes in the availability of, and costs associated with, sources of liquidity such as interbank funding, as well as conditions in the credit markets generally, including changes in borrower and counterparty creditworthiness, (6) the frequency and severity of insured loss events, (7) changes affecting mortality and morbidity levels and trends, (8) changes affecting persistency levels, (9) changes affecting interest rate levels, (10) changes affecting currency exchange rates, (11) changes in investor, customer and policyholder behaviour, (12) changes in general competitive factors, (13) changes in laws and regulations, (14) changes in the policies of governments and/or regulatory authorities, (15) conclusions with regard to purchase accounting assumptions and methodologies, (16) changes in ownership that could affect the future availability to us of net operating loss, net capital and built-in loss carry forwards, (17) changes in credit ratings, (18) ING's ability to achieve projected operational synergies and (19) the other risks and uncertainties detailed in the risk factors section contained in the most recent annual report of ING Groep N.V. 
Any forward-looking statements made by or on behalf of ING speak only as of the date they are made, and, ING assumes no obligation to publicly update or revise any forward-looking statements, whether as a result of new information or for any other reason. See 'Risk factors' and 'Risk management' sections of this Annual Report.</t>
  </si>
  <si>
    <t>(Table Annex VI)</t>
  </si>
  <si>
    <t>(4)</t>
  </si>
  <si>
    <t xml:space="preserve"> – of which: T2 Capital instruments and the related share premium accounts</t>
  </si>
  <si>
    <t>– of which: Amounts of qualifying items referred to in Article 484 (5) and the related  share premium accounts subject to phase out from T2</t>
  </si>
  <si>
    <t>Common Equity Tier 1 capital: instruments and reserves</t>
  </si>
  <si>
    <t>Common Equity Tier 1 capital: regulatory adjustments</t>
  </si>
  <si>
    <t>Additional Tier 1 (AT1) capital: Instruments</t>
  </si>
  <si>
    <t>Additional Tier 1 (AT1) capital: regulatory adjustments</t>
  </si>
  <si>
    <t>Tier 2 (T2) capital: regulatory adjustments</t>
  </si>
  <si>
    <t>Tier 2 (T2) capital: Instruments and provisions</t>
  </si>
  <si>
    <t>Common Equity Tier 1 (as a percentage of risk exposure amount)</t>
  </si>
  <si>
    <t>Common Equity Tier 1 available to meet buffers (as a percentage of risk exposure amount)</t>
  </si>
  <si>
    <t>[non relevant in EU regulation]</t>
  </si>
  <si>
    <t>Capital ratios and buffers</t>
  </si>
  <si>
    <t>Applicable caps on the lnclusion of provisions in Tier 2</t>
  </si>
  <si>
    <t>Capital Instruments subject to phase-out arrangements (only applicable between 1 Jan 2013 and 1 Jan 2022)</t>
  </si>
  <si>
    <t xml:space="preserve">  </t>
  </si>
  <si>
    <t>ordinary shares</t>
  </si>
  <si>
    <t>Preference shares or other instruments issued by the Issuer such to the discretion of the Issuer.</t>
  </si>
  <si>
    <t>1. if the ordinary shares are then admitted to trading on a Relevant Stock Exchange, the highest of (i) the Current Market Price per ordinary share translated into U.S. dollars at the prevailing Rate, (ii) the Floor Price and (iii) the nominal value of an ordinary share of the Issuer translated into U.S. dollars at the Prevailing Rate, and 2. if the ordinary shares are not then admitted to trading on a Relevant Stock Exchange, the higher of (i) the Floor Price and (ii) the nominal value of an ordinary share of the Issuer translated into U.S.dollars at the Prevailing Rate. The Current Market Price, Floor Price and Prevailing Rate shall each be determined on the date on which the Conversion Notice is given.</t>
  </si>
  <si>
    <t>Fully convertible</t>
  </si>
  <si>
    <t xml:space="preserve"> Fully convertible</t>
  </si>
  <si>
    <t>Conversion  trigger if the CET 1 ratio of ING Groep is less than 7%</t>
  </si>
  <si>
    <t>Conversion  trigger if the CET 1 ratio of ING Groep  is less than 7%</t>
  </si>
  <si>
    <t>6.500% (reset afer the first call date)</t>
  </si>
  <si>
    <t>6.000% (reset afer the first call date)</t>
  </si>
  <si>
    <t>0.45% (updated quarterly). The rate shall be the linear interpolated effective yield on the relevant Interest determination Date for two Dutch state loans with remaining terms most closely corresponding to 10 years (as from such Interest Determination Date) (the ‘Reference Loans’) recalculated to a quarterly based rate, plus 0.10%.</t>
  </si>
  <si>
    <t>1.57% (updated quarterly) The rate shall be the linear interpolated effective yield calculated on the basis of the opening prices on the relevant Interest determination Date for two Dutch state loans with remaining terms most closely corresponding to 10
years (as from such Interest Determination Date) (the ‘Reference Loans’) recalculated to a quarterly based rate, plus 0.50%.</t>
  </si>
  <si>
    <t>USD 1,250,000,000</t>
  </si>
  <si>
    <t>USD 1,250.0</t>
  </si>
  <si>
    <t>USD 1,000.0</t>
  </si>
  <si>
    <t xml:space="preserve">Additional Tier 1 </t>
  </si>
  <si>
    <t>Additional Tier1</t>
  </si>
  <si>
    <t>456837AF0</t>
  </si>
  <si>
    <t>456837AE3</t>
  </si>
  <si>
    <t>8, 19, 41, 56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</si>
</sst>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quot;€&quot;\ * #,##0.00_ ;_ &quot;€&quot;\ * \-#,##0.00_ ;_ &quot;€&quot;\ * &quot;-&quot;??_ ;_ @_ "/>
    <numFmt numFmtId="165" formatCode="_ * #,##0.00_ ;_ * \-#,##0.00_ ;_ * &quot;-&quot;??_ ;_ @_ "/>
    <numFmt numFmtId="166" formatCode="0.0000%"/>
    <numFmt numFmtId="167" formatCode="[$-F800]dddd\,\ mmmm\ dd\,\ yyyy"/>
    <numFmt numFmtId="168" formatCode="#,##0_ ;\-#,##0\ "/>
    <numFmt numFmtId="169" formatCode="dd\ mmm\ yyyy"/>
    <numFmt numFmtId="170" formatCode="d/mm/yy;@"/>
  </numFmts>
  <fonts count="15" x14ac:knownFonts="1">
    <font>
      <sz val="11"/>
      <color theme="1"/>
      <name val="Calibri"/>
      <family val="2"/>
      <scheme val="minor"/>
    </font>
    <font>
      <sz val="11"/>
      <color theme="1"/>
      <name val="Calibri"/>
      <family val="2"/>
      <scheme val="minor"/>
    </font>
    <font>
      <sz val="10"/>
      <color rgb="FF000000"/>
      <name val="Times New Roman"/>
      <family val="1"/>
    </font>
    <font>
      <sz val="7.5"/>
      <color theme="1"/>
      <name val="ING Me"/>
    </font>
    <font>
      <b/>
      <sz val="8"/>
      <color rgb="FFFFFFFF"/>
      <name val="ING Me"/>
    </font>
    <font>
      <b/>
      <sz val="6.5"/>
      <color rgb="FFFF6200"/>
      <name val="ING Me"/>
    </font>
    <font>
      <sz val="7"/>
      <color rgb="FFFF6200"/>
      <name val="ING Me"/>
    </font>
    <font>
      <sz val="7"/>
      <color theme="1"/>
      <name val="ING Me"/>
    </font>
    <font>
      <b/>
      <sz val="7.5"/>
      <color theme="1"/>
      <name val="ING Me"/>
    </font>
    <font>
      <b/>
      <sz val="7"/>
      <color theme="1"/>
      <name val="ING Me"/>
    </font>
    <font>
      <sz val="11"/>
      <color theme="1"/>
      <name val="ING Me"/>
    </font>
    <font>
      <sz val="7.5"/>
      <color rgb="FFFF6200"/>
      <name val="ING Me"/>
    </font>
    <font>
      <sz val="7.5"/>
      <name val="ING Me"/>
    </font>
    <font>
      <b/>
      <sz val="7.5"/>
      <name val="ING Me"/>
    </font>
    <font>
      <b/>
      <sz val="8.5"/>
      <color rgb="FFFF6400"/>
      <name val="ING Me"/>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0F0F0"/>
        <bgColor indexed="64"/>
      </patternFill>
    </fill>
  </fills>
  <borders count="8">
    <border>
      <left/>
      <right/>
      <top/>
      <bottom/>
      <diagonal/>
    </border>
    <border>
      <left/>
      <right/>
      <top/>
      <bottom style="medium">
        <color rgb="FF767676"/>
      </bottom>
      <diagonal/>
    </border>
    <border>
      <left/>
      <right/>
      <top style="medium">
        <color rgb="FF767676"/>
      </top>
      <bottom/>
      <diagonal/>
    </border>
    <border>
      <left/>
      <right/>
      <top/>
      <bottom style="medium">
        <color rgb="FFA8A8A8"/>
      </bottom>
      <diagonal/>
    </border>
    <border>
      <left/>
      <right/>
      <top style="medium">
        <color rgb="FFA8A8A8"/>
      </top>
      <bottom style="medium">
        <color rgb="FFA8A8A8"/>
      </bottom>
      <diagonal/>
    </border>
    <border>
      <left/>
      <right/>
      <top style="medium">
        <color rgb="FFA8A8A8"/>
      </top>
      <bottom/>
      <diagonal/>
    </border>
    <border>
      <left/>
      <right/>
      <top style="medium">
        <color rgb="FF767676"/>
      </top>
      <bottom style="medium">
        <color rgb="FFA8A8A8"/>
      </bottom>
      <diagonal/>
    </border>
    <border>
      <left/>
      <right/>
      <top style="medium">
        <color rgb="FFA8A8A8"/>
      </top>
      <bottom style="medium">
        <color rgb="FF767676"/>
      </bottom>
      <diagonal/>
    </border>
  </borders>
  <cellStyleXfs count="20">
    <xf numFmtId="0" fontId="0" fillId="0" borderId="0"/>
    <xf numFmtId="9" fontId="1"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0" fillId="2" borderId="0" xfId="0" applyFill="1"/>
    <xf numFmtId="0" fontId="0" fillId="2" borderId="0" xfId="0" applyFill="1" applyAlignment="1">
      <alignment horizontal="center" wrapText="1"/>
    </xf>
    <xf numFmtId="0" fontId="4" fillId="0" borderId="0" xfId="0" applyFont="1" applyAlignment="1">
      <alignment wrapText="1"/>
    </xf>
    <xf numFmtId="0" fontId="3" fillId="0" borderId="0" xfId="0" applyFont="1"/>
    <xf numFmtId="0" fontId="8" fillId="0" borderId="3" xfId="0" applyFont="1" applyBorder="1" applyAlignment="1">
      <alignment vertical="center" wrapText="1"/>
    </xf>
    <xf numFmtId="0" fontId="3" fillId="0" borderId="3" xfId="0" applyFont="1" applyBorder="1" applyAlignment="1">
      <alignment vertical="center" wrapText="1"/>
    </xf>
    <xf numFmtId="3" fontId="7" fillId="4" borderId="3" xfId="0" applyNumberFormat="1" applyFont="1" applyFill="1" applyBorder="1" applyAlignment="1">
      <alignment horizontal="right" vertical="center" wrapText="1"/>
    </xf>
    <xf numFmtId="3" fontId="7" fillId="0" borderId="3" xfId="0" applyNumberFormat="1" applyFont="1" applyBorder="1" applyAlignment="1">
      <alignment horizontal="right" vertical="center" wrapText="1"/>
    </xf>
    <xf numFmtId="3" fontId="7" fillId="3" borderId="3" xfId="0" applyNumberFormat="1" applyFont="1" applyFill="1" applyBorder="1" applyAlignment="1">
      <alignment horizontal="right" vertical="center" wrapText="1"/>
    </xf>
    <xf numFmtId="3" fontId="9" fillId="4" borderId="3" xfId="0" applyNumberFormat="1" applyFont="1" applyFill="1" applyBorder="1" applyAlignment="1">
      <alignment horizontal="right" vertical="center" wrapText="1"/>
    </xf>
    <xf numFmtId="3" fontId="9" fillId="0" borderId="3" xfId="0" applyNumberFormat="1" applyFont="1" applyBorder="1" applyAlignment="1">
      <alignment horizontal="right" vertical="center" wrapText="1"/>
    </xf>
    <xf numFmtId="0" fontId="9" fillId="0" borderId="3" xfId="0" applyFont="1" applyBorder="1" applyAlignment="1">
      <alignment horizontal="right" vertical="center" wrapText="1"/>
    </xf>
    <xf numFmtId="0" fontId="3" fillId="2" borderId="0" xfId="0" applyFont="1" applyFill="1" applyAlignment="1">
      <alignment vertical="center" wrapText="1"/>
    </xf>
    <xf numFmtId="0" fontId="6" fillId="2" borderId="0" xfId="0" applyFont="1" applyFill="1" applyAlignment="1">
      <alignment vertical="center" wrapText="1"/>
    </xf>
    <xf numFmtId="0" fontId="7" fillId="2" borderId="3" xfId="0" applyFont="1" applyFill="1" applyBorder="1" applyAlignment="1">
      <alignment horizontal="right" vertical="center" wrapText="1"/>
    </xf>
    <xf numFmtId="0" fontId="7" fillId="2" borderId="4" xfId="0" applyFont="1" applyFill="1" applyBorder="1" applyAlignment="1">
      <alignment horizontal="right" vertical="center" wrapText="1"/>
    </xf>
    <xf numFmtId="0" fontId="6" fillId="2" borderId="3" xfId="0" applyFont="1" applyFill="1" applyBorder="1" applyAlignment="1">
      <alignment vertical="center" wrapText="1"/>
    </xf>
    <xf numFmtId="1" fontId="7" fillId="4" borderId="3" xfId="0" applyNumberFormat="1" applyFont="1" applyFill="1" applyBorder="1" applyAlignment="1">
      <alignment horizontal="right" vertical="center" wrapText="1"/>
    </xf>
    <xf numFmtId="0" fontId="10" fillId="0" borderId="0" xfId="0" applyFont="1"/>
    <xf numFmtId="167" fontId="5" fillId="2" borderId="3" xfId="0" applyNumberFormat="1" applyFont="1" applyFill="1" applyBorder="1" applyAlignment="1">
      <alignment vertical="center" wrapText="1"/>
    </xf>
    <xf numFmtId="0" fontId="7" fillId="2" borderId="0"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8" fillId="2" borderId="3" xfId="0" applyFont="1" applyFill="1" applyBorder="1" applyAlignment="1">
      <alignment horizontal="right" vertical="center" wrapText="1"/>
    </xf>
    <xf numFmtId="0" fontId="8"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168" fontId="9" fillId="3" borderId="3" xfId="19" applyNumberFormat="1" applyFont="1" applyFill="1" applyBorder="1" applyAlignment="1">
      <alignment horizontal="right" vertical="center" wrapText="1"/>
    </xf>
    <xf numFmtId="3" fontId="9" fillId="4" borderId="3" xfId="0" applyNumberFormat="1" applyFont="1" applyFill="1" applyBorder="1" applyAlignment="1">
      <alignment horizontal="right" vertical="center" wrapText="1"/>
    </xf>
    <xf numFmtId="3" fontId="9" fillId="2" borderId="3" xfId="0" applyNumberFormat="1" applyFont="1" applyFill="1" applyBorder="1" applyAlignment="1">
      <alignment horizontal="right" vertical="center" wrapText="1"/>
    </xf>
    <xf numFmtId="10" fontId="9" fillId="3" borderId="3" xfId="1" applyNumberFormat="1" applyFont="1" applyFill="1" applyBorder="1" applyAlignment="1">
      <alignment horizontal="right" vertical="center" wrapText="1"/>
    </xf>
    <xf numFmtId="10" fontId="9" fillId="4" borderId="3" xfId="1" applyNumberFormat="1" applyFont="1" applyFill="1" applyBorder="1" applyAlignment="1">
      <alignment horizontal="right" vertical="center" wrapText="1"/>
    </xf>
    <xf numFmtId="0" fontId="11" fillId="2" borderId="0" xfId="0" applyFont="1" applyFill="1" applyAlignment="1">
      <alignment vertical="center" wrapText="1"/>
    </xf>
    <xf numFmtId="0" fontId="14" fillId="0" borderId="0" xfId="0" applyFont="1" applyAlignment="1">
      <alignment vertical="center"/>
    </xf>
    <xf numFmtId="0" fontId="10" fillId="2" borderId="0" xfId="0" applyFont="1" applyFill="1"/>
    <xf numFmtId="0" fontId="8" fillId="2" borderId="3" xfId="0" applyFont="1" applyFill="1" applyBorder="1" applyAlignment="1">
      <alignment horizontal="left" vertical="center" wrapText="1"/>
    </xf>
    <xf numFmtId="3" fontId="7" fillId="4" borderId="3" xfId="0" applyNumberFormat="1" applyFont="1" applyFill="1" applyBorder="1" applyAlignment="1">
      <alignment horizontal="left" vertical="center" wrapText="1"/>
    </xf>
    <xf numFmtId="3" fontId="9" fillId="2" borderId="3"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68" fontId="9" fillId="3" borderId="3" xfId="19"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1" fontId="7" fillId="2" borderId="3" xfId="0" applyNumberFormat="1" applyFont="1" applyFill="1" applyBorder="1" applyAlignment="1">
      <alignment horizontal="right" vertical="center" wrapText="1"/>
    </xf>
    <xf numFmtId="0" fontId="8" fillId="2" borderId="3" xfId="0" applyFont="1" applyFill="1" applyBorder="1" applyAlignment="1">
      <alignment vertical="center" wrapText="1"/>
    </xf>
    <xf numFmtId="0" fontId="12" fillId="2" borderId="0" xfId="0" applyFont="1" applyFill="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right" vertical="center" wrapText="1"/>
    </xf>
    <xf numFmtId="0" fontId="12" fillId="2" borderId="1" xfId="0" applyFont="1" applyFill="1" applyBorder="1" applyAlignment="1">
      <alignment vertical="center" wrapText="1"/>
    </xf>
    <xf numFmtId="0" fontId="12" fillId="2" borderId="1" xfId="0" quotePrefix="1" applyFont="1" applyFill="1" applyBorder="1" applyAlignment="1">
      <alignment horizontal="left" vertical="center" wrapText="1"/>
    </xf>
    <xf numFmtId="0" fontId="13" fillId="2" borderId="1" xfId="0" applyFont="1" applyFill="1" applyBorder="1" applyAlignment="1">
      <alignment horizontal="righ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166" fontId="3" fillId="2" borderId="3" xfId="1" applyNumberFormat="1" applyFont="1" applyFill="1" applyBorder="1" applyAlignment="1">
      <alignment horizontal="left" vertical="center" wrapText="1"/>
    </xf>
    <xf numFmtId="166" fontId="7" fillId="4" borderId="3" xfId="1" applyNumberFormat="1" applyFont="1" applyFill="1" applyBorder="1" applyAlignment="1">
      <alignment horizontal="left" vertical="center" wrapText="1"/>
    </xf>
    <xf numFmtId="166" fontId="0" fillId="0" borderId="0" xfId="1" applyNumberFormat="1" applyFont="1"/>
    <xf numFmtId="3" fontId="9" fillId="4" borderId="3" xfId="0" applyNumberFormat="1" applyFont="1" applyFill="1" applyBorder="1" applyAlignment="1">
      <alignment horizontal="right" vertical="center" wrapText="1"/>
    </xf>
    <xf numFmtId="3" fontId="8" fillId="2" borderId="3" xfId="0" applyNumberFormat="1" applyFont="1" applyFill="1" applyBorder="1" applyAlignment="1">
      <alignment horizontal="left" vertical="center" wrapText="1"/>
    </xf>
    <xf numFmtId="168" fontId="9" fillId="2" borderId="3" xfId="19" applyNumberFormat="1" applyFont="1" applyFill="1" applyBorder="1" applyAlignment="1">
      <alignment horizontal="right" vertical="center" wrapText="1"/>
    </xf>
    <xf numFmtId="3" fontId="10" fillId="0" borderId="0" xfId="0" applyNumberFormat="1" applyFont="1"/>
    <xf numFmtId="3" fontId="13" fillId="2" borderId="1" xfId="0" applyNumberFormat="1" applyFont="1" applyFill="1" applyBorder="1" applyAlignment="1">
      <alignment horizontal="left" vertical="center" wrapText="1"/>
    </xf>
    <xf numFmtId="3" fontId="3" fillId="2" borderId="3" xfId="0" applyNumberFormat="1" applyFont="1" applyFill="1" applyBorder="1" applyAlignment="1">
      <alignment horizontal="left" vertical="center" wrapText="1"/>
    </xf>
    <xf numFmtId="167" fontId="5" fillId="2" borderId="3" xfId="0" applyNumberFormat="1" applyFont="1" applyFill="1" applyBorder="1" applyAlignment="1">
      <alignment horizontal="center" vertical="center" wrapText="1"/>
    </xf>
    <xf numFmtId="0" fontId="3" fillId="2" borderId="3" xfId="0" applyFont="1" applyFill="1" applyBorder="1" applyAlignment="1">
      <alignment horizontal="right" vertical="center" wrapText="1"/>
    </xf>
    <xf numFmtId="0" fontId="3" fillId="2" borderId="3" xfId="0" applyFont="1" applyFill="1" applyBorder="1" applyAlignment="1">
      <alignment horizontal="left" vertical="center" wrapText="1"/>
    </xf>
    <xf numFmtId="169" fontId="7" fillId="4" borderId="3" xfId="0" applyNumberFormat="1" applyFont="1" applyFill="1" applyBorder="1" applyAlignment="1">
      <alignment horizontal="left" vertical="center" wrapText="1"/>
    </xf>
    <xf numFmtId="170" fontId="5" fillId="2" borderId="3" xfId="0" applyNumberFormat="1" applyFont="1" applyFill="1" applyBorder="1" applyAlignment="1">
      <alignment horizontal="center" vertical="center" wrapText="1"/>
    </xf>
    <xf numFmtId="0" fontId="4" fillId="0" borderId="0" xfId="0" applyFont="1" applyAlignment="1">
      <alignment horizont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2" fillId="2" borderId="2"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right" vertical="center" wrapText="1"/>
    </xf>
    <xf numFmtId="0" fontId="12" fillId="2" borderId="5"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3" fillId="2" borderId="5"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2"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horizontal="left" vertical="center" wrapText="1"/>
    </xf>
    <xf numFmtId="168" fontId="9" fillId="3" borderId="5" xfId="19" applyNumberFormat="1" applyFont="1" applyFill="1" applyBorder="1" applyAlignment="1">
      <alignment horizontal="right" vertical="center" wrapText="1"/>
    </xf>
    <xf numFmtId="168" fontId="9" fillId="3" borderId="0" xfId="19" applyNumberFormat="1" applyFont="1" applyFill="1" applyBorder="1" applyAlignment="1">
      <alignment horizontal="right" vertical="center" wrapText="1"/>
    </xf>
    <xf numFmtId="168" fontId="9" fillId="3" borderId="3" xfId="19" applyNumberFormat="1" applyFont="1" applyFill="1" applyBorder="1" applyAlignment="1">
      <alignment horizontal="right" vertical="center" wrapText="1"/>
    </xf>
    <xf numFmtId="3" fontId="9" fillId="4" borderId="5" xfId="0" applyNumberFormat="1" applyFont="1" applyFill="1" applyBorder="1" applyAlignment="1">
      <alignment horizontal="right" vertical="center" wrapText="1"/>
    </xf>
    <xf numFmtId="3" fontId="9" fillId="4" borderId="0" xfId="0" applyNumberFormat="1" applyFont="1" applyFill="1" applyBorder="1" applyAlignment="1">
      <alignment horizontal="right" vertical="center" wrapText="1"/>
    </xf>
    <xf numFmtId="3" fontId="9" fillId="4" borderId="3" xfId="0" applyNumberFormat="1" applyFont="1" applyFill="1" applyBorder="1" applyAlignment="1">
      <alignment horizontal="right" vertical="center" wrapText="1"/>
    </xf>
    <xf numFmtId="0" fontId="12" fillId="2" borderId="0" xfId="0" applyFont="1" applyFill="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167" fontId="5" fillId="2" borderId="3" xfId="0" applyNumberFormat="1" applyFont="1" applyFill="1" applyBorder="1" applyAlignment="1">
      <alignment horizontal="center" vertical="center" wrapText="1"/>
    </xf>
    <xf numFmtId="168" fontId="9" fillId="2" borderId="5" xfId="19" applyNumberFormat="1" applyFont="1" applyFill="1" applyBorder="1" applyAlignment="1">
      <alignment horizontal="right" vertical="center" wrapText="1"/>
    </xf>
    <xf numFmtId="168" fontId="9" fillId="2" borderId="3" xfId="19" applyNumberFormat="1" applyFont="1" applyFill="1" applyBorder="1" applyAlignment="1">
      <alignment horizontal="right" vertical="center" wrapText="1"/>
    </xf>
    <xf numFmtId="168" fontId="9" fillId="2" borderId="5" xfId="19" applyNumberFormat="1" applyFont="1" applyFill="1" applyBorder="1" applyAlignment="1">
      <alignment horizontal="center" vertical="center" wrapText="1"/>
    </xf>
    <xf numFmtId="168" fontId="9" fillId="2" borderId="3" xfId="19" applyNumberFormat="1" applyFont="1" applyFill="1" applyBorder="1" applyAlignment="1">
      <alignment horizontal="center" vertical="center" wrapText="1"/>
    </xf>
    <xf numFmtId="3" fontId="9" fillId="4" borderId="5"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168" fontId="9" fillId="3" borderId="5" xfId="19" applyNumberFormat="1" applyFont="1" applyFill="1" applyBorder="1" applyAlignment="1">
      <alignment horizontal="center" vertical="center" wrapText="1"/>
    </xf>
    <xf numFmtId="168" fontId="9" fillId="3" borderId="3" xfId="19" applyNumberFormat="1" applyFont="1" applyFill="1" applyBorder="1" applyAlignment="1">
      <alignment horizontal="center" vertical="center" wrapText="1"/>
    </xf>
    <xf numFmtId="168" fontId="9" fillId="2" borderId="0" xfId="19" applyNumberFormat="1" applyFont="1" applyFill="1" applyBorder="1" applyAlignment="1">
      <alignment horizontal="right" vertical="center" wrapText="1"/>
    </xf>
    <xf numFmtId="3" fontId="9" fillId="4" borderId="0" xfId="0" applyNumberFormat="1" applyFont="1" applyFill="1" applyBorder="1" applyAlignment="1">
      <alignment horizontal="center" vertical="center" wrapText="1"/>
    </xf>
    <xf numFmtId="168" fontId="9" fillId="2" borderId="0" xfId="19" applyNumberFormat="1" applyFont="1" applyFill="1" applyBorder="1" applyAlignment="1">
      <alignment horizontal="center" vertical="center" wrapText="1"/>
    </xf>
    <xf numFmtId="168" fontId="9" fillId="3" borderId="0" xfId="19" applyNumberFormat="1" applyFont="1" applyFill="1" applyBorder="1" applyAlignment="1">
      <alignment horizontal="center" vertical="center" wrapText="1"/>
    </xf>
    <xf numFmtId="0" fontId="12" fillId="0" borderId="0" xfId="0" applyFont="1" applyAlignment="1">
      <alignment horizontal="left" vertical="top" wrapText="1"/>
    </xf>
  </cellXfs>
  <cellStyles count="20">
    <cellStyle name="Comma" xfId="19" builtinId="3"/>
    <cellStyle name="Comma 2" xfId="6"/>
    <cellStyle name="Comma 2 2" xfId="4"/>
    <cellStyle name="Comma 3" xfId="5"/>
    <cellStyle name="Currency 2" xfId="7"/>
    <cellStyle name="Currency 2 2" xfId="8"/>
    <cellStyle name="Currency 2 2 2" xfId="9"/>
    <cellStyle name="Currency 2 3" xfId="10"/>
    <cellStyle name="Currency 2 4" xfId="11"/>
    <cellStyle name="Normal" xfId="0" builtinId="0"/>
    <cellStyle name="Normal 2" xfId="12"/>
    <cellStyle name="Normal 2 2" xfId="13"/>
    <cellStyle name="Normal 3" xfId="2"/>
    <cellStyle name="Normal 4" xfId="3"/>
    <cellStyle name="Percent" xfId="1" builtinId="5"/>
    <cellStyle name="Percent 2" xfId="14"/>
    <cellStyle name="Percent 2 2" xfId="15"/>
    <cellStyle name="Percent 3" xfId="16"/>
    <cellStyle name="Percent 3 2" xfId="17"/>
    <cellStyle name="Percent 4"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26670</xdr:colOff>
      <xdr:row>1</xdr:row>
      <xdr:rowOff>185045</xdr:rowOff>
    </xdr:to>
    <xdr:grpSp>
      <xdr:nvGrpSpPr>
        <xdr:cNvPr id="2" name="Group 1"/>
        <xdr:cNvGrpSpPr/>
      </xdr:nvGrpSpPr>
      <xdr:grpSpPr>
        <a:xfrm>
          <a:off x="0" y="190500"/>
          <a:ext cx="7671518" cy="185045"/>
          <a:chOff x="0" y="0"/>
          <a:chExt cx="6122987" cy="185520"/>
        </a:xfrm>
      </xdr:grpSpPr>
      <xdr:sp macro="" textlink="">
        <xdr:nvSpPr>
          <xdr:cNvPr id="3" name="Freeform 2"/>
          <xdr:cNvSpPr>
            <a:spLocks/>
          </xdr:cNvSpPr>
        </xdr:nvSpPr>
        <xdr:spPr bwMode="gray">
          <a:xfrm>
            <a:off x="0" y="0"/>
            <a:ext cx="6122987" cy="58738"/>
          </a:xfrm>
          <a:custGeom>
            <a:avLst/>
            <a:gdLst>
              <a:gd name="T0" fmla="*/ 0 w 2278"/>
              <a:gd name="T1" fmla="*/ 21 h 21"/>
              <a:gd name="T2" fmla="*/ 0 w 2278"/>
              <a:gd name="T3" fmla="*/ 21 h 21"/>
              <a:gd name="T4" fmla="*/ 20 w 2278"/>
              <a:gd name="T5" fmla="*/ 0 h 21"/>
              <a:gd name="T6" fmla="*/ 2258 w 2278"/>
              <a:gd name="T7" fmla="*/ 0 h 21"/>
              <a:gd name="T8" fmla="*/ 2278 w 2278"/>
              <a:gd name="T9" fmla="*/ 21 h 21"/>
              <a:gd name="T10" fmla="*/ 0 w 2278"/>
              <a:gd name="T11" fmla="*/ 21 h 21"/>
              <a:gd name="T12" fmla="*/ 0 w 2278"/>
              <a:gd name="T13" fmla="*/ 21 h 21"/>
            </a:gdLst>
            <a:ahLst/>
            <a:cxnLst>
              <a:cxn ang="0">
                <a:pos x="T0" y="T1"/>
              </a:cxn>
              <a:cxn ang="0">
                <a:pos x="T2" y="T3"/>
              </a:cxn>
              <a:cxn ang="0">
                <a:pos x="T4" y="T5"/>
              </a:cxn>
              <a:cxn ang="0">
                <a:pos x="T6" y="T7"/>
              </a:cxn>
              <a:cxn ang="0">
                <a:pos x="T8" y="T9"/>
              </a:cxn>
              <a:cxn ang="0">
                <a:pos x="T10" y="T11"/>
              </a:cxn>
              <a:cxn ang="0">
                <a:pos x="T12" y="T13"/>
              </a:cxn>
            </a:cxnLst>
            <a:rect l="0" t="0" r="r" b="b"/>
            <a:pathLst>
              <a:path w="2278" h="21">
                <a:moveTo>
                  <a:pt x="0" y="21"/>
                </a:moveTo>
                <a:cubicBezTo>
                  <a:pt x="0" y="21"/>
                  <a:pt x="0" y="21"/>
                  <a:pt x="0" y="21"/>
                </a:cubicBezTo>
                <a:cubicBezTo>
                  <a:pt x="0" y="10"/>
                  <a:pt x="8" y="0"/>
                  <a:pt x="20" y="0"/>
                </a:cubicBezTo>
                <a:cubicBezTo>
                  <a:pt x="2258" y="0"/>
                  <a:pt x="2258" y="0"/>
                  <a:pt x="2258" y="0"/>
                </a:cubicBezTo>
                <a:cubicBezTo>
                  <a:pt x="2270" y="0"/>
                  <a:pt x="2278" y="10"/>
                  <a:pt x="2278" y="21"/>
                </a:cubicBezTo>
                <a:cubicBezTo>
                  <a:pt x="0" y="21"/>
                  <a:pt x="0" y="21"/>
                  <a:pt x="0" y="21"/>
                </a:cubicBezTo>
                <a:cubicBezTo>
                  <a:pt x="0" y="21"/>
                  <a:pt x="0" y="21"/>
                  <a:pt x="0" y="21"/>
                </a:cubicBezTo>
                <a:close/>
              </a:path>
            </a:pathLst>
          </a:custGeom>
          <a:solidFill>
            <a:srgbClr val="FF61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GB"/>
          </a:p>
        </xdr:txBody>
      </xdr:sp>
      <xdr:sp macro="" textlink="">
        <xdr:nvSpPr>
          <xdr:cNvPr id="4" name="Freeform 3"/>
          <xdr:cNvSpPr>
            <a:spLocks/>
          </xdr:cNvSpPr>
        </xdr:nvSpPr>
        <xdr:spPr bwMode="gray">
          <a:xfrm>
            <a:off x="0" y="47941"/>
            <a:ext cx="6122597" cy="137579"/>
          </a:xfrm>
          <a:custGeom>
            <a:avLst/>
            <a:gdLst>
              <a:gd name="T0" fmla="*/ 0 w 3857"/>
              <a:gd name="T1" fmla="*/ 0 h 85"/>
              <a:gd name="T2" fmla="*/ 3857 w 3857"/>
              <a:gd name="T3" fmla="*/ 0 h 85"/>
              <a:gd name="T4" fmla="*/ 3857 w 3857"/>
              <a:gd name="T5" fmla="*/ 85 h 85"/>
              <a:gd name="T6" fmla="*/ 0 w 3857"/>
              <a:gd name="T7" fmla="*/ 85 h 85"/>
              <a:gd name="T8" fmla="*/ 0 w 3857"/>
              <a:gd name="T9" fmla="*/ 0 h 85"/>
              <a:gd name="T10" fmla="*/ 0 w 3857"/>
              <a:gd name="T11" fmla="*/ 0 h 85"/>
            </a:gdLst>
            <a:ahLst/>
            <a:cxnLst>
              <a:cxn ang="0">
                <a:pos x="T0" y="T1"/>
              </a:cxn>
              <a:cxn ang="0">
                <a:pos x="T2" y="T3"/>
              </a:cxn>
              <a:cxn ang="0">
                <a:pos x="T4" y="T5"/>
              </a:cxn>
              <a:cxn ang="0">
                <a:pos x="T6" y="T7"/>
              </a:cxn>
              <a:cxn ang="0">
                <a:pos x="T8" y="T9"/>
              </a:cxn>
              <a:cxn ang="0">
                <a:pos x="T10" y="T11"/>
              </a:cxn>
            </a:cxnLst>
            <a:rect l="0" t="0" r="r" b="b"/>
            <a:pathLst>
              <a:path w="3857" h="85">
                <a:moveTo>
                  <a:pt x="0" y="0"/>
                </a:moveTo>
                <a:lnTo>
                  <a:pt x="3857" y="0"/>
                </a:lnTo>
                <a:lnTo>
                  <a:pt x="3857" y="85"/>
                </a:lnTo>
                <a:lnTo>
                  <a:pt x="0" y="85"/>
                </a:lnTo>
                <a:lnTo>
                  <a:pt x="0" y="0"/>
                </a:lnTo>
                <a:lnTo>
                  <a:pt x="0" y="0"/>
                </a:lnTo>
                <a:close/>
              </a:path>
            </a:pathLst>
          </a:custGeom>
          <a:solidFill>
            <a:srgbClr val="FF62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36000" tIns="0" rIns="36000" bIns="21600" numCol="1" anchor="t" anchorCtr="0" compatLnSpc="1">
            <a:prstTxWarp prst="textNoShape">
              <a:avLst/>
            </a:prstTxWarp>
            <a:spAutoFit/>
          </a:bodyPr>
          <a:lstStyle/>
          <a:p>
            <a:pPr>
              <a:lnSpc>
                <a:spcPts val="850"/>
              </a:lnSpc>
              <a:spcAft>
                <a:spcPts val="0"/>
              </a:spcAft>
            </a:pPr>
            <a:r>
              <a:rPr lang="en-GB" sz="800" b="1" kern="1200">
                <a:solidFill>
                  <a:srgbClr val="FFFFFF"/>
                </a:solidFill>
                <a:effectLst/>
                <a:latin typeface="ING Me"/>
                <a:ea typeface="Times New Roman"/>
                <a:cs typeface="Times New Roman"/>
              </a:rPr>
              <a:t>ING Group</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23</xdr:col>
      <xdr:colOff>26670</xdr:colOff>
      <xdr:row>1</xdr:row>
      <xdr:rowOff>185045</xdr:rowOff>
    </xdr:to>
    <xdr:grpSp>
      <xdr:nvGrpSpPr>
        <xdr:cNvPr id="2" name="Group 1"/>
        <xdr:cNvGrpSpPr/>
      </xdr:nvGrpSpPr>
      <xdr:grpSpPr>
        <a:xfrm>
          <a:off x="0" y="190500"/>
          <a:ext cx="31426040" cy="185045"/>
          <a:chOff x="0" y="0"/>
          <a:chExt cx="6122987" cy="185520"/>
        </a:xfrm>
      </xdr:grpSpPr>
      <xdr:sp macro="" textlink="">
        <xdr:nvSpPr>
          <xdr:cNvPr id="3" name="Freeform 2"/>
          <xdr:cNvSpPr>
            <a:spLocks/>
          </xdr:cNvSpPr>
        </xdr:nvSpPr>
        <xdr:spPr bwMode="gray">
          <a:xfrm>
            <a:off x="0" y="0"/>
            <a:ext cx="6122987" cy="58738"/>
          </a:xfrm>
          <a:custGeom>
            <a:avLst/>
            <a:gdLst>
              <a:gd name="T0" fmla="*/ 0 w 2278"/>
              <a:gd name="T1" fmla="*/ 21 h 21"/>
              <a:gd name="T2" fmla="*/ 0 w 2278"/>
              <a:gd name="T3" fmla="*/ 21 h 21"/>
              <a:gd name="T4" fmla="*/ 20 w 2278"/>
              <a:gd name="T5" fmla="*/ 0 h 21"/>
              <a:gd name="T6" fmla="*/ 2258 w 2278"/>
              <a:gd name="T7" fmla="*/ 0 h 21"/>
              <a:gd name="T8" fmla="*/ 2278 w 2278"/>
              <a:gd name="T9" fmla="*/ 21 h 21"/>
              <a:gd name="T10" fmla="*/ 0 w 2278"/>
              <a:gd name="T11" fmla="*/ 21 h 21"/>
              <a:gd name="T12" fmla="*/ 0 w 2278"/>
              <a:gd name="T13" fmla="*/ 21 h 21"/>
            </a:gdLst>
            <a:ahLst/>
            <a:cxnLst>
              <a:cxn ang="0">
                <a:pos x="T0" y="T1"/>
              </a:cxn>
              <a:cxn ang="0">
                <a:pos x="T2" y="T3"/>
              </a:cxn>
              <a:cxn ang="0">
                <a:pos x="T4" y="T5"/>
              </a:cxn>
              <a:cxn ang="0">
                <a:pos x="T6" y="T7"/>
              </a:cxn>
              <a:cxn ang="0">
                <a:pos x="T8" y="T9"/>
              </a:cxn>
              <a:cxn ang="0">
                <a:pos x="T10" y="T11"/>
              </a:cxn>
              <a:cxn ang="0">
                <a:pos x="T12" y="T13"/>
              </a:cxn>
            </a:cxnLst>
            <a:rect l="0" t="0" r="r" b="b"/>
            <a:pathLst>
              <a:path w="2278" h="21">
                <a:moveTo>
                  <a:pt x="0" y="21"/>
                </a:moveTo>
                <a:cubicBezTo>
                  <a:pt x="0" y="21"/>
                  <a:pt x="0" y="21"/>
                  <a:pt x="0" y="21"/>
                </a:cubicBezTo>
                <a:cubicBezTo>
                  <a:pt x="0" y="10"/>
                  <a:pt x="8" y="0"/>
                  <a:pt x="20" y="0"/>
                </a:cubicBezTo>
                <a:cubicBezTo>
                  <a:pt x="2258" y="0"/>
                  <a:pt x="2258" y="0"/>
                  <a:pt x="2258" y="0"/>
                </a:cubicBezTo>
                <a:cubicBezTo>
                  <a:pt x="2270" y="0"/>
                  <a:pt x="2278" y="10"/>
                  <a:pt x="2278" y="21"/>
                </a:cubicBezTo>
                <a:cubicBezTo>
                  <a:pt x="0" y="21"/>
                  <a:pt x="0" y="21"/>
                  <a:pt x="0" y="21"/>
                </a:cubicBezTo>
                <a:cubicBezTo>
                  <a:pt x="0" y="21"/>
                  <a:pt x="0" y="21"/>
                  <a:pt x="0" y="21"/>
                </a:cubicBezTo>
                <a:close/>
              </a:path>
            </a:pathLst>
          </a:custGeom>
          <a:solidFill>
            <a:srgbClr val="FF61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GB"/>
          </a:p>
        </xdr:txBody>
      </xdr:sp>
      <xdr:sp macro="" textlink="">
        <xdr:nvSpPr>
          <xdr:cNvPr id="4" name="Freeform 3"/>
          <xdr:cNvSpPr>
            <a:spLocks/>
          </xdr:cNvSpPr>
        </xdr:nvSpPr>
        <xdr:spPr bwMode="gray">
          <a:xfrm>
            <a:off x="0" y="47941"/>
            <a:ext cx="6122597" cy="137579"/>
          </a:xfrm>
          <a:custGeom>
            <a:avLst/>
            <a:gdLst>
              <a:gd name="T0" fmla="*/ 0 w 3857"/>
              <a:gd name="T1" fmla="*/ 0 h 85"/>
              <a:gd name="T2" fmla="*/ 3857 w 3857"/>
              <a:gd name="T3" fmla="*/ 0 h 85"/>
              <a:gd name="T4" fmla="*/ 3857 w 3857"/>
              <a:gd name="T5" fmla="*/ 85 h 85"/>
              <a:gd name="T6" fmla="*/ 0 w 3857"/>
              <a:gd name="T7" fmla="*/ 85 h 85"/>
              <a:gd name="T8" fmla="*/ 0 w 3857"/>
              <a:gd name="T9" fmla="*/ 0 h 85"/>
              <a:gd name="T10" fmla="*/ 0 w 3857"/>
              <a:gd name="T11" fmla="*/ 0 h 85"/>
            </a:gdLst>
            <a:ahLst/>
            <a:cxnLst>
              <a:cxn ang="0">
                <a:pos x="T0" y="T1"/>
              </a:cxn>
              <a:cxn ang="0">
                <a:pos x="T2" y="T3"/>
              </a:cxn>
              <a:cxn ang="0">
                <a:pos x="T4" y="T5"/>
              </a:cxn>
              <a:cxn ang="0">
                <a:pos x="T6" y="T7"/>
              </a:cxn>
              <a:cxn ang="0">
                <a:pos x="T8" y="T9"/>
              </a:cxn>
              <a:cxn ang="0">
                <a:pos x="T10" y="T11"/>
              </a:cxn>
            </a:cxnLst>
            <a:rect l="0" t="0" r="r" b="b"/>
            <a:pathLst>
              <a:path w="3857" h="85">
                <a:moveTo>
                  <a:pt x="0" y="0"/>
                </a:moveTo>
                <a:lnTo>
                  <a:pt x="3857" y="0"/>
                </a:lnTo>
                <a:lnTo>
                  <a:pt x="3857" y="85"/>
                </a:lnTo>
                <a:lnTo>
                  <a:pt x="0" y="85"/>
                </a:lnTo>
                <a:lnTo>
                  <a:pt x="0" y="0"/>
                </a:lnTo>
                <a:lnTo>
                  <a:pt x="0" y="0"/>
                </a:lnTo>
                <a:close/>
              </a:path>
            </a:pathLst>
          </a:custGeom>
          <a:solidFill>
            <a:srgbClr val="FF62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36000" tIns="0" rIns="36000" bIns="21600" numCol="1" anchor="t" anchorCtr="0" compatLnSpc="1">
            <a:prstTxWarp prst="textNoShape">
              <a:avLst/>
            </a:prstTxWarp>
            <a:spAutoFit/>
          </a:bodyPr>
          <a:lstStyle/>
          <a:p>
            <a:pPr>
              <a:lnSpc>
                <a:spcPts val="850"/>
              </a:lnSpc>
              <a:spcAft>
                <a:spcPts val="0"/>
              </a:spcAft>
            </a:pPr>
            <a:r>
              <a:rPr lang="en-GB" sz="800" b="1" kern="1200">
                <a:solidFill>
                  <a:srgbClr val="FFFFFF"/>
                </a:solidFill>
                <a:effectLst/>
                <a:latin typeface="ING Me"/>
                <a:ea typeface="Times New Roman"/>
                <a:cs typeface="Times New Roman"/>
              </a:rPr>
              <a:t>ING Group Capital instruments main features – Common Equity Tier 1, at 31 December 2015</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26670</xdr:colOff>
      <xdr:row>1</xdr:row>
      <xdr:rowOff>185045</xdr:rowOff>
    </xdr:to>
    <xdr:grpSp>
      <xdr:nvGrpSpPr>
        <xdr:cNvPr id="2" name="Group 1"/>
        <xdr:cNvGrpSpPr/>
      </xdr:nvGrpSpPr>
      <xdr:grpSpPr>
        <a:xfrm>
          <a:off x="0" y="190500"/>
          <a:ext cx="9253496" cy="185045"/>
          <a:chOff x="0" y="0"/>
          <a:chExt cx="6122987" cy="185520"/>
        </a:xfrm>
      </xdr:grpSpPr>
      <xdr:sp macro="" textlink="">
        <xdr:nvSpPr>
          <xdr:cNvPr id="3" name="Freeform 2"/>
          <xdr:cNvSpPr>
            <a:spLocks/>
          </xdr:cNvSpPr>
        </xdr:nvSpPr>
        <xdr:spPr bwMode="gray">
          <a:xfrm>
            <a:off x="0" y="0"/>
            <a:ext cx="6122987" cy="58738"/>
          </a:xfrm>
          <a:custGeom>
            <a:avLst/>
            <a:gdLst>
              <a:gd name="T0" fmla="*/ 0 w 2278"/>
              <a:gd name="T1" fmla="*/ 21 h 21"/>
              <a:gd name="T2" fmla="*/ 0 w 2278"/>
              <a:gd name="T3" fmla="*/ 21 h 21"/>
              <a:gd name="T4" fmla="*/ 20 w 2278"/>
              <a:gd name="T5" fmla="*/ 0 h 21"/>
              <a:gd name="T6" fmla="*/ 2258 w 2278"/>
              <a:gd name="T7" fmla="*/ 0 h 21"/>
              <a:gd name="T8" fmla="*/ 2278 w 2278"/>
              <a:gd name="T9" fmla="*/ 21 h 21"/>
              <a:gd name="T10" fmla="*/ 0 w 2278"/>
              <a:gd name="T11" fmla="*/ 21 h 21"/>
              <a:gd name="T12" fmla="*/ 0 w 2278"/>
              <a:gd name="T13" fmla="*/ 21 h 21"/>
            </a:gdLst>
            <a:ahLst/>
            <a:cxnLst>
              <a:cxn ang="0">
                <a:pos x="T0" y="T1"/>
              </a:cxn>
              <a:cxn ang="0">
                <a:pos x="T2" y="T3"/>
              </a:cxn>
              <a:cxn ang="0">
                <a:pos x="T4" y="T5"/>
              </a:cxn>
              <a:cxn ang="0">
                <a:pos x="T6" y="T7"/>
              </a:cxn>
              <a:cxn ang="0">
                <a:pos x="T8" y="T9"/>
              </a:cxn>
              <a:cxn ang="0">
                <a:pos x="T10" y="T11"/>
              </a:cxn>
              <a:cxn ang="0">
                <a:pos x="T12" y="T13"/>
              </a:cxn>
            </a:cxnLst>
            <a:rect l="0" t="0" r="r" b="b"/>
            <a:pathLst>
              <a:path w="2278" h="21">
                <a:moveTo>
                  <a:pt x="0" y="21"/>
                </a:moveTo>
                <a:cubicBezTo>
                  <a:pt x="0" y="21"/>
                  <a:pt x="0" y="21"/>
                  <a:pt x="0" y="21"/>
                </a:cubicBezTo>
                <a:cubicBezTo>
                  <a:pt x="0" y="10"/>
                  <a:pt x="8" y="0"/>
                  <a:pt x="20" y="0"/>
                </a:cubicBezTo>
                <a:cubicBezTo>
                  <a:pt x="2258" y="0"/>
                  <a:pt x="2258" y="0"/>
                  <a:pt x="2258" y="0"/>
                </a:cubicBezTo>
                <a:cubicBezTo>
                  <a:pt x="2270" y="0"/>
                  <a:pt x="2278" y="10"/>
                  <a:pt x="2278" y="21"/>
                </a:cubicBezTo>
                <a:cubicBezTo>
                  <a:pt x="0" y="21"/>
                  <a:pt x="0" y="21"/>
                  <a:pt x="0" y="21"/>
                </a:cubicBezTo>
                <a:cubicBezTo>
                  <a:pt x="0" y="21"/>
                  <a:pt x="0" y="21"/>
                  <a:pt x="0" y="21"/>
                </a:cubicBezTo>
                <a:close/>
              </a:path>
            </a:pathLst>
          </a:custGeom>
          <a:solidFill>
            <a:srgbClr val="FF61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GB"/>
          </a:p>
        </xdr:txBody>
      </xdr:sp>
      <xdr:sp macro="" textlink="">
        <xdr:nvSpPr>
          <xdr:cNvPr id="4" name="Freeform 3"/>
          <xdr:cNvSpPr>
            <a:spLocks/>
          </xdr:cNvSpPr>
        </xdr:nvSpPr>
        <xdr:spPr bwMode="gray">
          <a:xfrm>
            <a:off x="0" y="47941"/>
            <a:ext cx="6122597" cy="137579"/>
          </a:xfrm>
          <a:custGeom>
            <a:avLst/>
            <a:gdLst>
              <a:gd name="T0" fmla="*/ 0 w 3857"/>
              <a:gd name="T1" fmla="*/ 0 h 85"/>
              <a:gd name="T2" fmla="*/ 3857 w 3857"/>
              <a:gd name="T3" fmla="*/ 0 h 85"/>
              <a:gd name="T4" fmla="*/ 3857 w 3857"/>
              <a:gd name="T5" fmla="*/ 85 h 85"/>
              <a:gd name="T6" fmla="*/ 0 w 3857"/>
              <a:gd name="T7" fmla="*/ 85 h 85"/>
              <a:gd name="T8" fmla="*/ 0 w 3857"/>
              <a:gd name="T9" fmla="*/ 0 h 85"/>
              <a:gd name="T10" fmla="*/ 0 w 3857"/>
              <a:gd name="T11" fmla="*/ 0 h 85"/>
            </a:gdLst>
            <a:ahLst/>
            <a:cxnLst>
              <a:cxn ang="0">
                <a:pos x="T0" y="T1"/>
              </a:cxn>
              <a:cxn ang="0">
                <a:pos x="T2" y="T3"/>
              </a:cxn>
              <a:cxn ang="0">
                <a:pos x="T4" y="T5"/>
              </a:cxn>
              <a:cxn ang="0">
                <a:pos x="T6" y="T7"/>
              </a:cxn>
              <a:cxn ang="0">
                <a:pos x="T8" y="T9"/>
              </a:cxn>
              <a:cxn ang="0">
                <a:pos x="T10" y="T11"/>
              </a:cxn>
            </a:cxnLst>
            <a:rect l="0" t="0" r="r" b="b"/>
            <a:pathLst>
              <a:path w="3857" h="85">
                <a:moveTo>
                  <a:pt x="0" y="0"/>
                </a:moveTo>
                <a:lnTo>
                  <a:pt x="3857" y="0"/>
                </a:lnTo>
                <a:lnTo>
                  <a:pt x="3857" y="85"/>
                </a:lnTo>
                <a:lnTo>
                  <a:pt x="0" y="85"/>
                </a:lnTo>
                <a:lnTo>
                  <a:pt x="0" y="0"/>
                </a:lnTo>
                <a:lnTo>
                  <a:pt x="0" y="0"/>
                </a:lnTo>
                <a:close/>
              </a:path>
            </a:pathLst>
          </a:custGeom>
          <a:solidFill>
            <a:srgbClr val="FF62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36000" tIns="0" rIns="36000" bIns="21600" numCol="1" anchor="t" anchorCtr="0" compatLnSpc="1">
            <a:prstTxWarp prst="textNoShape">
              <a:avLst/>
            </a:prstTxWarp>
            <a:spAutoFit/>
          </a:bodyPr>
          <a:lstStyle/>
          <a:p>
            <a:pPr>
              <a:lnSpc>
                <a:spcPts val="850"/>
              </a:lnSpc>
              <a:spcAft>
                <a:spcPts val="0"/>
              </a:spcAft>
            </a:pPr>
            <a:r>
              <a:rPr lang="en-GB" sz="800" b="1" kern="1200">
                <a:solidFill>
                  <a:srgbClr val="FFFFFF"/>
                </a:solidFill>
                <a:effectLst/>
                <a:latin typeface="ING Me"/>
                <a:ea typeface="Times New Roman"/>
                <a:cs typeface="Times New Roman"/>
              </a:rPr>
              <a:t>ING Group</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3"/>
  <sheetViews>
    <sheetView tabSelected="1" zoomScale="115" zoomScaleNormal="115" workbookViewId="0">
      <selection activeCell="D37" sqref="D37"/>
    </sheetView>
  </sheetViews>
  <sheetFormatPr defaultRowHeight="15" x14ac:dyDescent="0.25"/>
  <cols>
    <col min="1" max="1" width="37.140625" style="19" customWidth="1"/>
    <col min="2" max="7" width="12.85546875" style="19" customWidth="1"/>
    <col min="8" max="16384" width="9.140625" style="19"/>
  </cols>
  <sheetData>
    <row r="2" spans="1:8" x14ac:dyDescent="0.25">
      <c r="A2" s="66"/>
      <c r="B2" s="66"/>
      <c r="C2" s="66"/>
      <c r="D2" s="66"/>
      <c r="E2" s="66"/>
      <c r="F2" s="66"/>
      <c r="G2" s="66"/>
      <c r="H2" s="3"/>
    </row>
    <row r="3" spans="1:8" ht="15.75" thickBot="1" x14ac:dyDescent="0.3">
      <c r="A3" s="13"/>
      <c r="B3" s="65">
        <v>42369</v>
      </c>
      <c r="C3" s="65"/>
      <c r="D3" s="65"/>
      <c r="E3" s="65">
        <v>42004</v>
      </c>
      <c r="F3" s="65"/>
      <c r="G3" s="65"/>
    </row>
    <row r="4" spans="1:8" ht="18.75" thickBot="1" x14ac:dyDescent="0.3">
      <c r="A4" s="14"/>
      <c r="B4" s="15"/>
      <c r="C4" s="16"/>
      <c r="D4" s="15" t="s">
        <v>0</v>
      </c>
      <c r="E4" s="15"/>
      <c r="F4" s="16"/>
      <c r="G4" s="15" t="s">
        <v>0</v>
      </c>
    </row>
    <row r="5" spans="1:8" ht="15.75" thickBot="1" x14ac:dyDescent="0.3">
      <c r="A5" s="17"/>
      <c r="B5" s="15" t="s">
        <v>2</v>
      </c>
      <c r="C5" s="16" t="s">
        <v>3</v>
      </c>
      <c r="D5" s="15" t="s">
        <v>420</v>
      </c>
      <c r="E5" s="15" t="s">
        <v>2</v>
      </c>
      <c r="F5" s="16" t="s">
        <v>3</v>
      </c>
      <c r="G5" s="15" t="s">
        <v>420</v>
      </c>
    </row>
    <row r="6" spans="1:8" ht="15.75" thickBot="1" x14ac:dyDescent="0.3">
      <c r="A6" s="5" t="s">
        <v>1</v>
      </c>
      <c r="B6" s="29"/>
      <c r="C6" s="42"/>
      <c r="D6" s="42"/>
      <c r="E6" s="8"/>
      <c r="F6" s="9"/>
      <c r="G6" s="9"/>
    </row>
    <row r="7" spans="1:8" ht="15.75" thickBot="1" x14ac:dyDescent="0.3">
      <c r="A7" s="6" t="s">
        <v>4</v>
      </c>
      <c r="B7" s="10">
        <v>29988</v>
      </c>
      <c r="C7" s="18">
        <v>3</v>
      </c>
      <c r="D7" s="18" t="s">
        <v>5</v>
      </c>
      <c r="E7" s="11">
        <v>37119</v>
      </c>
      <c r="F7" s="9">
        <v>3</v>
      </c>
      <c r="G7" s="9" t="s">
        <v>5</v>
      </c>
    </row>
    <row r="8" spans="1:8" ht="15.75" thickBot="1" x14ac:dyDescent="0.3">
      <c r="A8" s="6" t="s">
        <v>6</v>
      </c>
      <c r="B8" s="10">
        <v>138048</v>
      </c>
      <c r="C8" s="18">
        <v>4</v>
      </c>
      <c r="D8" s="18">
        <v>7</v>
      </c>
      <c r="E8" s="11">
        <v>144099</v>
      </c>
      <c r="F8" s="9">
        <v>4</v>
      </c>
      <c r="G8" s="9">
        <v>7</v>
      </c>
    </row>
    <row r="9" spans="1:8" ht="15.75" thickBot="1" x14ac:dyDescent="0.3">
      <c r="A9" s="6" t="s">
        <v>7</v>
      </c>
      <c r="B9" s="10">
        <v>87000</v>
      </c>
      <c r="C9" s="18">
        <v>5</v>
      </c>
      <c r="D9" s="18" t="s">
        <v>8</v>
      </c>
      <c r="E9" s="11">
        <v>95402</v>
      </c>
      <c r="F9" s="9">
        <v>5</v>
      </c>
      <c r="G9" s="9" t="s">
        <v>8</v>
      </c>
    </row>
    <row r="10" spans="1:8" ht="15.75" thickBot="1" x14ac:dyDescent="0.3">
      <c r="A10" s="6" t="s">
        <v>9</v>
      </c>
      <c r="B10" s="10">
        <v>537343</v>
      </c>
      <c r="C10" s="18">
        <v>6</v>
      </c>
      <c r="D10" s="18" t="s">
        <v>5</v>
      </c>
      <c r="E10" s="11">
        <v>517478</v>
      </c>
      <c r="F10" s="9">
        <v>6</v>
      </c>
      <c r="G10" s="9" t="s">
        <v>5</v>
      </c>
    </row>
    <row r="11" spans="1:8" ht="15.75" thickBot="1" x14ac:dyDescent="0.3">
      <c r="A11" s="6" t="s">
        <v>10</v>
      </c>
      <c r="B11" s="10">
        <v>962</v>
      </c>
      <c r="C11" s="18">
        <v>7</v>
      </c>
      <c r="D11" s="18" t="s">
        <v>455</v>
      </c>
      <c r="E11" s="11">
        <v>953</v>
      </c>
      <c r="F11" s="9">
        <v>7</v>
      </c>
      <c r="G11" s="9" t="s">
        <v>8</v>
      </c>
    </row>
    <row r="12" spans="1:8" ht="15.75" thickBot="1" x14ac:dyDescent="0.3">
      <c r="A12" s="6" t="s">
        <v>11</v>
      </c>
      <c r="B12" s="10">
        <v>1567</v>
      </c>
      <c r="C12" s="18">
        <v>10</v>
      </c>
      <c r="D12" s="18" t="s">
        <v>12</v>
      </c>
      <c r="E12" s="11">
        <v>1655</v>
      </c>
      <c r="F12" s="9">
        <v>10</v>
      </c>
      <c r="G12" s="9" t="s">
        <v>12</v>
      </c>
    </row>
    <row r="13" spans="1:8" ht="15.75" thickBot="1" x14ac:dyDescent="0.3">
      <c r="A13" s="6" t="s">
        <v>13</v>
      </c>
      <c r="B13" s="10">
        <v>2153</v>
      </c>
      <c r="C13" s="18">
        <v>11</v>
      </c>
      <c r="D13" s="18" t="s">
        <v>8</v>
      </c>
      <c r="E13" s="11">
        <v>165532</v>
      </c>
      <c r="F13" s="9">
        <v>12</v>
      </c>
      <c r="G13" s="9" t="s">
        <v>8</v>
      </c>
    </row>
    <row r="14" spans="1:8" ht="15.75" thickBot="1" x14ac:dyDescent="0.3">
      <c r="A14" s="6" t="s">
        <v>14</v>
      </c>
      <c r="B14" s="10">
        <v>13320</v>
      </c>
      <c r="C14" s="18">
        <v>12</v>
      </c>
      <c r="D14" s="18"/>
      <c r="E14" s="11">
        <v>13966</v>
      </c>
      <c r="F14" s="9">
        <v>13</v>
      </c>
      <c r="G14" s="9"/>
    </row>
    <row r="15" spans="1:8" ht="30" thickBot="1" x14ac:dyDescent="0.3">
      <c r="A15" s="6" t="s">
        <v>15</v>
      </c>
      <c r="B15" s="10"/>
      <c r="C15" s="18"/>
      <c r="D15" s="18">
        <v>10</v>
      </c>
      <c r="E15" s="11"/>
      <c r="F15" s="9"/>
      <c r="G15" s="9">
        <v>10</v>
      </c>
    </row>
    <row r="16" spans="1:8" ht="15.75" thickBot="1" x14ac:dyDescent="0.3">
      <c r="A16" s="6" t="s">
        <v>16</v>
      </c>
      <c r="B16" s="10"/>
      <c r="C16" s="18"/>
      <c r="D16" s="18">
        <v>15</v>
      </c>
      <c r="E16" s="11" t="s">
        <v>17</v>
      </c>
      <c r="F16" s="9"/>
      <c r="G16" s="9">
        <v>15</v>
      </c>
    </row>
    <row r="17" spans="1:7" ht="15.75" thickBot="1" x14ac:dyDescent="0.3">
      <c r="A17" s="6"/>
      <c r="B17" s="10"/>
      <c r="C17" s="18"/>
      <c r="D17" s="18"/>
      <c r="E17" s="12"/>
      <c r="F17" s="9"/>
      <c r="G17" s="9"/>
    </row>
    <row r="18" spans="1:7" ht="15.75" thickBot="1" x14ac:dyDescent="0.3">
      <c r="A18" s="5" t="s">
        <v>18</v>
      </c>
      <c r="B18" s="29"/>
      <c r="C18" s="42"/>
      <c r="D18" s="42"/>
      <c r="E18" s="11"/>
      <c r="F18" s="9"/>
      <c r="G18" s="9"/>
    </row>
    <row r="19" spans="1:7" ht="15.75" thickBot="1" x14ac:dyDescent="0.3">
      <c r="A19" s="6" t="s">
        <v>19</v>
      </c>
      <c r="B19" s="10">
        <v>7265</v>
      </c>
      <c r="C19" s="18">
        <v>14</v>
      </c>
      <c r="D19" s="18"/>
      <c r="E19" s="11">
        <v>6861</v>
      </c>
      <c r="F19" s="9">
        <v>15</v>
      </c>
      <c r="G19" s="9"/>
    </row>
    <row r="20" spans="1:7" ht="20.25" thickBot="1" x14ac:dyDescent="0.3">
      <c r="A20" s="6" t="s">
        <v>20</v>
      </c>
      <c r="B20" s="10"/>
      <c r="C20" s="18"/>
      <c r="D20" s="18">
        <v>30</v>
      </c>
      <c r="E20" s="11" t="s">
        <v>17</v>
      </c>
      <c r="F20" s="9"/>
      <c r="G20" s="9">
        <v>30</v>
      </c>
    </row>
    <row r="21" spans="1:7" ht="30" thickBot="1" x14ac:dyDescent="0.3">
      <c r="A21" s="6" t="s">
        <v>21</v>
      </c>
      <c r="B21" s="10"/>
      <c r="C21" s="18"/>
      <c r="D21" s="18">
        <v>33</v>
      </c>
      <c r="E21" s="11"/>
      <c r="F21" s="9"/>
      <c r="G21" s="9">
        <v>33</v>
      </c>
    </row>
    <row r="22" spans="1:7" ht="15.75" thickBot="1" x14ac:dyDescent="0.3">
      <c r="A22" s="6" t="s">
        <v>22</v>
      </c>
      <c r="B22" s="10">
        <v>9146</v>
      </c>
      <c r="C22" s="18">
        <v>16</v>
      </c>
      <c r="D22" s="18"/>
      <c r="E22" s="11">
        <v>11297</v>
      </c>
      <c r="F22" s="9">
        <v>17</v>
      </c>
      <c r="G22" s="9"/>
    </row>
    <row r="23" spans="1:7" ht="20.25" thickBot="1" x14ac:dyDescent="0.3">
      <c r="A23" s="6" t="s">
        <v>422</v>
      </c>
      <c r="B23" s="10"/>
      <c r="C23" s="18"/>
      <c r="D23" s="18">
        <v>46</v>
      </c>
      <c r="E23" s="11"/>
      <c r="F23" s="9" t="s">
        <v>17</v>
      </c>
      <c r="G23" s="9">
        <v>46</v>
      </c>
    </row>
    <row r="24" spans="1:7" ht="30" thickBot="1" x14ac:dyDescent="0.3">
      <c r="A24" s="6" t="s">
        <v>423</v>
      </c>
      <c r="B24" s="10"/>
      <c r="C24" s="18"/>
      <c r="D24" s="18">
        <v>47</v>
      </c>
      <c r="E24" s="11"/>
      <c r="F24" s="9" t="s">
        <v>17</v>
      </c>
      <c r="G24" s="9">
        <v>47</v>
      </c>
    </row>
    <row r="25" spans="1:7" ht="15.75" thickBot="1" x14ac:dyDescent="0.3">
      <c r="A25" s="6" t="s">
        <v>23</v>
      </c>
      <c r="B25" s="10">
        <v>105680</v>
      </c>
      <c r="C25" s="18">
        <v>19</v>
      </c>
      <c r="D25" s="18"/>
      <c r="E25" s="11">
        <v>116682</v>
      </c>
      <c r="F25" s="9">
        <v>21</v>
      </c>
      <c r="G25" s="9"/>
    </row>
    <row r="26" spans="1:7" ht="20.25" thickBot="1" x14ac:dyDescent="0.3">
      <c r="A26" s="6" t="s">
        <v>24</v>
      </c>
      <c r="B26" s="10"/>
      <c r="C26" s="18"/>
      <c r="D26" s="18">
        <v>14</v>
      </c>
      <c r="E26" s="11"/>
      <c r="F26" s="9"/>
      <c r="G26" s="9">
        <v>14</v>
      </c>
    </row>
    <row r="27" spans="1:7" ht="15.75" thickBot="1" x14ac:dyDescent="0.3">
      <c r="A27" s="6" t="s">
        <v>25</v>
      </c>
      <c r="B27" s="10">
        <v>15329</v>
      </c>
      <c r="C27" s="18">
        <v>20</v>
      </c>
      <c r="D27" s="18"/>
      <c r="E27" s="11">
        <v>17166</v>
      </c>
      <c r="F27" s="9">
        <v>22</v>
      </c>
      <c r="G27" s="9"/>
    </row>
    <row r="28" spans="1:7" ht="30" thickBot="1" x14ac:dyDescent="0.3">
      <c r="A28" s="6" t="s">
        <v>26</v>
      </c>
      <c r="B28" s="10"/>
      <c r="C28" s="18"/>
      <c r="D28" s="18">
        <v>10</v>
      </c>
      <c r="E28" s="11"/>
      <c r="F28" s="9"/>
      <c r="G28" s="9">
        <v>10</v>
      </c>
    </row>
    <row r="29" spans="1:7" ht="15.75" thickBot="1" x14ac:dyDescent="0.3">
      <c r="A29" s="6"/>
      <c r="B29" s="10"/>
      <c r="C29" s="18"/>
      <c r="D29" s="18"/>
      <c r="E29" s="11"/>
      <c r="F29" s="9"/>
      <c r="G29" s="9"/>
    </row>
    <row r="30" spans="1:7" ht="15.75" thickBot="1" x14ac:dyDescent="0.3">
      <c r="A30" s="5" t="s">
        <v>27</v>
      </c>
      <c r="B30" s="29"/>
      <c r="C30" s="42"/>
      <c r="D30" s="42"/>
      <c r="E30" s="11"/>
      <c r="F30" s="9"/>
      <c r="G30" s="9"/>
    </row>
    <row r="31" spans="1:7" ht="15.75" thickBot="1" x14ac:dyDescent="0.3">
      <c r="A31" s="6" t="s">
        <v>28</v>
      </c>
      <c r="B31" s="10">
        <v>47832</v>
      </c>
      <c r="C31" s="55">
        <v>13</v>
      </c>
      <c r="D31" s="18"/>
      <c r="E31" s="11">
        <v>50424</v>
      </c>
      <c r="F31" s="9">
        <v>14</v>
      </c>
      <c r="G31" s="9"/>
    </row>
    <row r="32" spans="1:7" ht="15.75" thickBot="1" x14ac:dyDescent="0.3">
      <c r="A32" s="6" t="s">
        <v>29</v>
      </c>
      <c r="B32" s="10"/>
      <c r="C32" s="18"/>
      <c r="D32" s="18">
        <v>1</v>
      </c>
      <c r="E32" s="11"/>
      <c r="F32" s="9"/>
      <c r="G32" s="9">
        <v>1</v>
      </c>
    </row>
    <row r="33" spans="1:7" ht="15.75" thickBot="1" x14ac:dyDescent="0.3">
      <c r="A33" s="6" t="s">
        <v>30</v>
      </c>
      <c r="B33" s="10"/>
      <c r="C33" s="18"/>
      <c r="D33" s="18">
        <v>1</v>
      </c>
      <c r="E33" s="11"/>
      <c r="F33" s="9"/>
      <c r="G33" s="9">
        <v>1</v>
      </c>
    </row>
    <row r="34" spans="1:7" ht="20.25" thickBot="1" x14ac:dyDescent="0.3">
      <c r="A34" s="6" t="s">
        <v>31</v>
      </c>
      <c r="B34" s="10"/>
      <c r="C34" s="18"/>
      <c r="D34" s="18">
        <v>3</v>
      </c>
      <c r="E34" s="11"/>
      <c r="F34" s="9"/>
      <c r="G34" s="9">
        <v>3</v>
      </c>
    </row>
    <row r="35" spans="1:7" ht="20.25" thickBot="1" x14ac:dyDescent="0.3">
      <c r="A35" s="6" t="s">
        <v>32</v>
      </c>
      <c r="B35" s="10"/>
      <c r="C35" s="18"/>
      <c r="D35" s="18" t="s">
        <v>33</v>
      </c>
      <c r="E35" s="11"/>
      <c r="F35" s="9"/>
      <c r="G35" s="9" t="s">
        <v>33</v>
      </c>
    </row>
    <row r="36" spans="1:7" ht="30" thickBot="1" x14ac:dyDescent="0.3">
      <c r="A36" s="6" t="s">
        <v>34</v>
      </c>
      <c r="B36" s="10"/>
      <c r="C36" s="18"/>
      <c r="D36" s="18" t="s">
        <v>35</v>
      </c>
      <c r="E36" s="11"/>
      <c r="F36" s="9"/>
      <c r="G36" s="9" t="s">
        <v>35</v>
      </c>
    </row>
    <row r="37" spans="1:7" ht="20.25" thickBot="1" x14ac:dyDescent="0.3">
      <c r="A37" s="6" t="s">
        <v>36</v>
      </c>
      <c r="B37" s="10"/>
      <c r="C37" s="18"/>
      <c r="D37" s="18">
        <v>11</v>
      </c>
      <c r="E37" s="11"/>
      <c r="F37" s="9"/>
      <c r="G37" s="9">
        <v>11</v>
      </c>
    </row>
    <row r="38" spans="1:7" ht="15.75" thickBot="1" x14ac:dyDescent="0.3">
      <c r="A38" s="6" t="s">
        <v>37</v>
      </c>
      <c r="B38" s="10"/>
      <c r="C38" s="18"/>
      <c r="D38" s="18" t="s">
        <v>38</v>
      </c>
      <c r="E38" s="11"/>
      <c r="F38" s="9"/>
      <c r="G38" s="9" t="s">
        <v>38</v>
      </c>
    </row>
    <row r="39" spans="1:7" ht="15.75" thickBot="1" x14ac:dyDescent="0.3">
      <c r="A39" s="6" t="s">
        <v>39</v>
      </c>
      <c r="B39" s="10"/>
      <c r="C39" s="18"/>
      <c r="D39" s="18">
        <v>2</v>
      </c>
      <c r="E39" s="11"/>
      <c r="F39" s="9"/>
      <c r="G39" s="9">
        <v>2</v>
      </c>
    </row>
    <row r="40" spans="1:7" ht="20.25" thickBot="1" x14ac:dyDescent="0.3">
      <c r="A40" s="6" t="s">
        <v>40</v>
      </c>
      <c r="B40" s="10"/>
      <c r="C40" s="18"/>
      <c r="D40" s="18">
        <v>16</v>
      </c>
      <c r="E40" s="11"/>
      <c r="F40" s="9"/>
      <c r="G40" s="9">
        <v>16</v>
      </c>
    </row>
    <row r="41" spans="1:7" ht="15.75" thickBot="1" x14ac:dyDescent="0.3">
      <c r="A41" s="6"/>
      <c r="B41" s="10"/>
      <c r="C41" s="18"/>
      <c r="D41" s="18"/>
      <c r="E41" s="11"/>
      <c r="F41" s="9"/>
      <c r="G41" s="9"/>
    </row>
    <row r="42" spans="1:7" ht="15.75" thickBot="1" x14ac:dyDescent="0.3">
      <c r="A42" s="6" t="s">
        <v>41</v>
      </c>
      <c r="B42" s="10">
        <v>638</v>
      </c>
      <c r="C42" s="18">
        <v>13</v>
      </c>
      <c r="D42" s="18"/>
      <c r="E42" s="11">
        <v>8072</v>
      </c>
      <c r="F42" s="9">
        <v>14</v>
      </c>
      <c r="G42" s="9"/>
    </row>
    <row r="43" spans="1:7" ht="20.25" thickBot="1" x14ac:dyDescent="0.3">
      <c r="A43" s="6" t="s">
        <v>42</v>
      </c>
      <c r="B43" s="10"/>
      <c r="C43" s="18"/>
      <c r="D43" s="18" t="s">
        <v>43</v>
      </c>
      <c r="E43" s="11" t="s">
        <v>17</v>
      </c>
      <c r="F43" s="9" t="s">
        <v>17</v>
      </c>
      <c r="G43" s="9" t="s">
        <v>43</v>
      </c>
    </row>
  </sheetData>
  <sheetProtection password="84A1" sheet="1" objects="1" scenarios="1"/>
  <mergeCells count="3">
    <mergeCell ref="E3:G3"/>
    <mergeCell ref="B3:D3"/>
    <mergeCell ref="A2:G2"/>
  </mergeCells>
  <pageMargins left="0.51181102362204722" right="0.51181102362204722" top="0.74803149606299213" bottom="0.35433070866141736" header="0.31496062992125984" footer="0.31496062992125984"/>
  <pageSetup paperSize="8" orientation="portrait" r:id="rId1"/>
  <ignoredErrors>
    <ignoredError sqref="D12 G12 D43 G43"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7"/>
  <sheetViews>
    <sheetView zoomScale="115" zoomScaleNormal="115" workbookViewId="0">
      <selection activeCell="A7" sqref="A7"/>
    </sheetView>
  </sheetViews>
  <sheetFormatPr defaultRowHeight="15" x14ac:dyDescent="0.25"/>
  <cols>
    <col min="1" max="1" width="3.42578125" style="4" customWidth="1"/>
    <col min="2" max="2" width="35.7109375" style="4" customWidth="1"/>
    <col min="3" max="12" width="20" style="19" customWidth="1"/>
    <col min="13" max="13" width="25" style="19" customWidth="1"/>
    <col min="14" max="14" width="26.7109375" style="19" customWidth="1"/>
    <col min="15" max="23" width="20" style="19" customWidth="1"/>
  </cols>
  <sheetData>
    <row r="2" spans="1:23" x14ac:dyDescent="0.25">
      <c r="A2" s="66"/>
      <c r="B2" s="66"/>
      <c r="C2" s="66"/>
      <c r="D2" s="66"/>
      <c r="E2" s="66"/>
      <c r="F2" s="66"/>
      <c r="G2" s="66"/>
      <c r="H2" s="66"/>
      <c r="I2" s="66"/>
      <c r="J2" s="66"/>
      <c r="K2" s="66"/>
      <c r="L2" s="66"/>
      <c r="M2" s="66"/>
      <c r="N2" s="66"/>
      <c r="O2" s="66"/>
      <c r="P2" s="66"/>
      <c r="Q2" s="66"/>
      <c r="R2" s="66"/>
      <c r="S2" s="66"/>
      <c r="T2" s="66"/>
      <c r="U2" s="66"/>
      <c r="V2" s="66"/>
      <c r="W2" s="66"/>
    </row>
    <row r="3" spans="1:23" ht="15.75" thickBot="1" x14ac:dyDescent="0.3">
      <c r="A3" s="32"/>
      <c r="B3" s="32"/>
      <c r="C3" s="61" t="s">
        <v>44</v>
      </c>
      <c r="D3" s="61" t="s">
        <v>45</v>
      </c>
      <c r="E3" s="61" t="s">
        <v>45</v>
      </c>
      <c r="F3" s="61" t="s">
        <v>45</v>
      </c>
      <c r="G3" s="61" t="s">
        <v>45</v>
      </c>
      <c r="H3" s="61" t="s">
        <v>45</v>
      </c>
      <c r="I3" s="61" t="s">
        <v>45</v>
      </c>
      <c r="J3" s="61" t="s">
        <v>45</v>
      </c>
      <c r="K3" s="61" t="s">
        <v>45</v>
      </c>
      <c r="L3" s="61" t="s">
        <v>45</v>
      </c>
      <c r="M3" s="61" t="s">
        <v>45</v>
      </c>
      <c r="N3" s="61" t="s">
        <v>45</v>
      </c>
      <c r="O3" s="61" t="s">
        <v>46</v>
      </c>
      <c r="P3" s="61" t="s">
        <v>46</v>
      </c>
      <c r="Q3" s="61" t="s">
        <v>46</v>
      </c>
      <c r="R3" s="61" t="s">
        <v>46</v>
      </c>
      <c r="S3" s="61" t="s">
        <v>46</v>
      </c>
      <c r="T3" s="61" t="s">
        <v>46</v>
      </c>
      <c r="U3" s="61" t="s">
        <v>46</v>
      </c>
      <c r="V3" s="61" t="s">
        <v>46</v>
      </c>
      <c r="W3" s="61" t="s">
        <v>46</v>
      </c>
    </row>
    <row r="4" spans="1:23" ht="15.75" thickBot="1" x14ac:dyDescent="0.3">
      <c r="A4" s="62">
        <v>1</v>
      </c>
      <c r="B4" s="63" t="s">
        <v>47</v>
      </c>
      <c r="C4" s="41" t="s">
        <v>48</v>
      </c>
      <c r="D4" s="41" t="s">
        <v>49</v>
      </c>
      <c r="E4" s="41" t="s">
        <v>48</v>
      </c>
      <c r="F4" s="41" t="s">
        <v>48</v>
      </c>
      <c r="G4" s="41" t="s">
        <v>48</v>
      </c>
      <c r="H4" s="41" t="s">
        <v>48</v>
      </c>
      <c r="I4" s="41" t="s">
        <v>48</v>
      </c>
      <c r="J4" s="41" t="s">
        <v>48</v>
      </c>
      <c r="K4" s="41" t="s">
        <v>48</v>
      </c>
      <c r="L4" s="41" t="s">
        <v>48</v>
      </c>
      <c r="M4" s="41" t="s">
        <v>48</v>
      </c>
      <c r="N4" s="41" t="s">
        <v>48</v>
      </c>
      <c r="O4" s="41" t="s">
        <v>50</v>
      </c>
      <c r="P4" s="41" t="s">
        <v>50</v>
      </c>
      <c r="Q4" s="41" t="s">
        <v>50</v>
      </c>
      <c r="R4" s="41" t="s">
        <v>50</v>
      </c>
      <c r="S4" s="41" t="s">
        <v>50</v>
      </c>
      <c r="T4" s="41" t="s">
        <v>50</v>
      </c>
      <c r="U4" s="41" t="s">
        <v>50</v>
      </c>
      <c r="V4" s="41" t="s">
        <v>50</v>
      </c>
      <c r="W4" s="41" t="s">
        <v>50</v>
      </c>
    </row>
    <row r="5" spans="1:23" ht="20.25" thickBot="1" x14ac:dyDescent="0.3">
      <c r="A5" s="62">
        <v>2</v>
      </c>
      <c r="B5" s="63" t="s">
        <v>51</v>
      </c>
      <c r="C5" s="41" t="s">
        <v>52</v>
      </c>
      <c r="D5" s="41" t="s">
        <v>53</v>
      </c>
      <c r="E5" s="41" t="s">
        <v>54</v>
      </c>
      <c r="F5" s="41" t="s">
        <v>55</v>
      </c>
      <c r="G5" s="41" t="s">
        <v>56</v>
      </c>
      <c r="H5" s="41" t="s">
        <v>57</v>
      </c>
      <c r="I5" s="41" t="s">
        <v>58</v>
      </c>
      <c r="J5" s="41" t="s">
        <v>59</v>
      </c>
      <c r="K5" s="41" t="s">
        <v>60</v>
      </c>
      <c r="L5" s="41" t="s">
        <v>61</v>
      </c>
      <c r="M5" s="41" t="s">
        <v>454</v>
      </c>
      <c r="N5" s="41" t="s">
        <v>453</v>
      </c>
      <c r="O5" s="41" t="s">
        <v>62</v>
      </c>
      <c r="P5" s="41" t="s">
        <v>63</v>
      </c>
      <c r="Q5" s="41" t="s">
        <v>64</v>
      </c>
      <c r="R5" s="41" t="s">
        <v>65</v>
      </c>
      <c r="S5" s="41" t="s">
        <v>66</v>
      </c>
      <c r="T5" s="41" t="s">
        <v>67</v>
      </c>
      <c r="U5" s="41" t="s">
        <v>68</v>
      </c>
      <c r="V5" s="41" t="s">
        <v>69</v>
      </c>
      <c r="W5" s="41" t="s">
        <v>70</v>
      </c>
    </row>
    <row r="6" spans="1:23" ht="144.75" thickBot="1" x14ac:dyDescent="0.3">
      <c r="A6" s="62">
        <v>3</v>
      </c>
      <c r="B6" s="63" t="s">
        <v>71</v>
      </c>
      <c r="C6" s="41" t="s">
        <v>72</v>
      </c>
      <c r="D6" s="41" t="s">
        <v>73</v>
      </c>
      <c r="E6" s="41" t="s">
        <v>74</v>
      </c>
      <c r="F6" s="41" t="s">
        <v>74</v>
      </c>
      <c r="G6" s="41" t="s">
        <v>75</v>
      </c>
      <c r="H6" s="41" t="s">
        <v>74</v>
      </c>
      <c r="I6" s="41" t="s">
        <v>75</v>
      </c>
      <c r="J6" s="41" t="s">
        <v>74</v>
      </c>
      <c r="K6" s="41" t="s">
        <v>75</v>
      </c>
      <c r="L6" s="41" t="s">
        <v>74</v>
      </c>
      <c r="M6" s="41" t="s">
        <v>74</v>
      </c>
      <c r="N6" s="41" t="s">
        <v>74</v>
      </c>
      <c r="O6" s="41" t="s">
        <v>76</v>
      </c>
      <c r="P6" s="41" t="s">
        <v>75</v>
      </c>
      <c r="Q6" s="41" t="s">
        <v>75</v>
      </c>
      <c r="R6" s="41" t="s">
        <v>77</v>
      </c>
      <c r="S6" s="41" t="s">
        <v>75</v>
      </c>
      <c r="T6" s="41" t="s">
        <v>75</v>
      </c>
      <c r="U6" s="41" t="s">
        <v>75</v>
      </c>
      <c r="V6" s="41" t="s">
        <v>75</v>
      </c>
      <c r="W6" s="41" t="s">
        <v>75</v>
      </c>
    </row>
    <row r="7" spans="1:23" ht="15.75" thickBot="1" x14ac:dyDescent="0.3">
      <c r="A7" s="62"/>
      <c r="B7" s="63"/>
      <c r="C7" s="63"/>
      <c r="D7" s="63"/>
      <c r="E7" s="63"/>
      <c r="F7" s="63"/>
      <c r="G7" s="63"/>
      <c r="H7" s="63"/>
      <c r="I7" s="63"/>
      <c r="J7" s="63"/>
      <c r="K7" s="63"/>
      <c r="L7" s="63"/>
      <c r="M7" s="63"/>
      <c r="N7" s="63"/>
      <c r="O7" s="63"/>
      <c r="P7" s="63"/>
      <c r="Q7" s="63"/>
      <c r="R7" s="63"/>
      <c r="S7" s="63"/>
      <c r="T7" s="63"/>
      <c r="U7" s="63"/>
      <c r="V7" s="63"/>
      <c r="W7" s="63"/>
    </row>
    <row r="8" spans="1:23" ht="15.75" thickBot="1" x14ac:dyDescent="0.3">
      <c r="A8" s="67" t="s">
        <v>78</v>
      </c>
      <c r="B8" s="67"/>
      <c r="C8" s="40"/>
      <c r="D8" s="40"/>
      <c r="E8" s="40"/>
      <c r="F8" s="40"/>
      <c r="G8" s="40"/>
      <c r="H8" s="40"/>
      <c r="I8" s="40"/>
      <c r="J8" s="40"/>
      <c r="K8" s="40"/>
      <c r="L8" s="40"/>
      <c r="M8" s="40"/>
      <c r="N8" s="40"/>
      <c r="O8" s="40"/>
      <c r="P8" s="40"/>
      <c r="Q8" s="40"/>
      <c r="R8" s="40"/>
      <c r="S8" s="40"/>
      <c r="T8" s="40"/>
      <c r="U8" s="40"/>
      <c r="V8" s="40"/>
      <c r="W8" s="40"/>
    </row>
    <row r="9" spans="1:23" ht="15.75" thickBot="1" x14ac:dyDescent="0.3">
      <c r="A9" s="62">
        <v>4</v>
      </c>
      <c r="B9" s="63" t="s">
        <v>79</v>
      </c>
      <c r="C9" s="36" t="s">
        <v>80</v>
      </c>
      <c r="D9" s="36" t="s">
        <v>81</v>
      </c>
      <c r="E9" s="36" t="s">
        <v>81</v>
      </c>
      <c r="F9" s="36" t="s">
        <v>81</v>
      </c>
      <c r="G9" s="36" t="s">
        <v>81</v>
      </c>
      <c r="H9" s="36" t="s">
        <v>81</v>
      </c>
      <c r="I9" s="36" t="s">
        <v>81</v>
      </c>
      <c r="J9" s="36" t="s">
        <v>81</v>
      </c>
      <c r="K9" s="36" t="s">
        <v>81</v>
      </c>
      <c r="L9" s="36" t="s">
        <v>81</v>
      </c>
      <c r="M9" s="36" t="s">
        <v>81</v>
      </c>
      <c r="N9" s="36" t="s">
        <v>81</v>
      </c>
      <c r="O9" s="36" t="s">
        <v>82</v>
      </c>
      <c r="P9" s="36" t="s">
        <v>82</v>
      </c>
      <c r="Q9" s="36" t="s">
        <v>82</v>
      </c>
      <c r="R9" s="36" t="s">
        <v>82</v>
      </c>
      <c r="S9" s="36" t="s">
        <v>82</v>
      </c>
      <c r="T9" s="36" t="s">
        <v>82</v>
      </c>
      <c r="U9" s="36" t="s">
        <v>82</v>
      </c>
      <c r="V9" s="36" t="s">
        <v>82</v>
      </c>
      <c r="W9" s="36" t="s">
        <v>82</v>
      </c>
    </row>
    <row r="10" spans="1:23" ht="15.75" thickBot="1" x14ac:dyDescent="0.3">
      <c r="A10" s="62">
        <v>5</v>
      </c>
      <c r="B10" s="63" t="s">
        <v>83</v>
      </c>
      <c r="C10" s="36" t="s">
        <v>80</v>
      </c>
      <c r="D10" s="36" t="s">
        <v>84</v>
      </c>
      <c r="E10" s="36" t="s">
        <v>84</v>
      </c>
      <c r="F10" s="36" t="s">
        <v>84</v>
      </c>
      <c r="G10" s="36" t="s">
        <v>84</v>
      </c>
      <c r="H10" s="36" t="s">
        <v>84</v>
      </c>
      <c r="I10" s="36" t="s">
        <v>84</v>
      </c>
      <c r="J10" s="36" t="s">
        <v>84</v>
      </c>
      <c r="K10" s="36" t="s">
        <v>84</v>
      </c>
      <c r="L10" s="36" t="s">
        <v>84</v>
      </c>
      <c r="M10" s="36" t="s">
        <v>452</v>
      </c>
      <c r="N10" s="36" t="s">
        <v>81</v>
      </c>
      <c r="O10" s="36" t="s">
        <v>82</v>
      </c>
      <c r="P10" s="36" t="s">
        <v>84</v>
      </c>
      <c r="Q10" s="36" t="s">
        <v>84</v>
      </c>
      <c r="R10" s="36" t="s">
        <v>84</v>
      </c>
      <c r="S10" s="36" t="s">
        <v>82</v>
      </c>
      <c r="T10" s="36" t="s">
        <v>82</v>
      </c>
      <c r="U10" s="36" t="s">
        <v>82</v>
      </c>
      <c r="V10" s="36" t="s">
        <v>82</v>
      </c>
      <c r="W10" s="36" t="s">
        <v>82</v>
      </c>
    </row>
    <row r="11" spans="1:23" ht="20.25" thickBot="1" x14ac:dyDescent="0.3">
      <c r="A11" s="62">
        <v>6</v>
      </c>
      <c r="B11" s="63" t="s">
        <v>85</v>
      </c>
      <c r="C11" s="36" t="s">
        <v>86</v>
      </c>
      <c r="D11" s="36" t="s">
        <v>86</v>
      </c>
      <c r="E11" s="36" t="s">
        <v>86</v>
      </c>
      <c r="F11" s="36" t="s">
        <v>86</v>
      </c>
      <c r="G11" s="36" t="s">
        <v>86</v>
      </c>
      <c r="H11" s="36" t="s">
        <v>86</v>
      </c>
      <c r="I11" s="36" t="s">
        <v>86</v>
      </c>
      <c r="J11" s="36" t="s">
        <v>86</v>
      </c>
      <c r="K11" s="36" t="s">
        <v>86</v>
      </c>
      <c r="L11" s="36" t="s">
        <v>86</v>
      </c>
      <c r="M11" s="36" t="s">
        <v>86</v>
      </c>
      <c r="N11" s="36" t="s">
        <v>86</v>
      </c>
      <c r="O11" s="36" t="s">
        <v>86</v>
      </c>
      <c r="P11" s="36" t="s">
        <v>86</v>
      </c>
      <c r="Q11" s="36" t="s">
        <v>86</v>
      </c>
      <c r="R11" s="36" t="s">
        <v>86</v>
      </c>
      <c r="S11" s="36" t="s">
        <v>86</v>
      </c>
      <c r="T11" s="36" t="s">
        <v>86</v>
      </c>
      <c r="U11" s="36" t="s">
        <v>86</v>
      </c>
      <c r="V11" s="36" t="s">
        <v>86</v>
      </c>
      <c r="W11" s="36" t="s">
        <v>86</v>
      </c>
    </row>
    <row r="12" spans="1:23" ht="20.25" thickBot="1" x14ac:dyDescent="0.3">
      <c r="A12" s="62">
        <v>7</v>
      </c>
      <c r="B12" s="63" t="s">
        <v>87</v>
      </c>
      <c r="C12" s="36" t="s">
        <v>28</v>
      </c>
      <c r="D12" s="36" t="s">
        <v>88</v>
      </c>
      <c r="E12" s="36" t="s">
        <v>88</v>
      </c>
      <c r="F12" s="36" t="s">
        <v>88</v>
      </c>
      <c r="G12" s="36" t="s">
        <v>88</v>
      </c>
      <c r="H12" s="36" t="s">
        <v>88</v>
      </c>
      <c r="I12" s="36" t="s">
        <v>88</v>
      </c>
      <c r="J12" s="36" t="s">
        <v>88</v>
      </c>
      <c r="K12" s="36" t="s">
        <v>88</v>
      </c>
      <c r="L12" s="36" t="s">
        <v>88</v>
      </c>
      <c r="M12" s="36" t="s">
        <v>451</v>
      </c>
      <c r="N12" s="36" t="s">
        <v>451</v>
      </c>
      <c r="O12" s="36" t="s">
        <v>82</v>
      </c>
      <c r="P12" s="36" t="s">
        <v>89</v>
      </c>
      <c r="Q12" s="36" t="s">
        <v>89</v>
      </c>
      <c r="R12" s="36" t="s">
        <v>89</v>
      </c>
      <c r="S12" s="36" t="s">
        <v>82</v>
      </c>
      <c r="T12" s="36" t="s">
        <v>82</v>
      </c>
      <c r="U12" s="36" t="s">
        <v>82</v>
      </c>
      <c r="V12" s="36" t="s">
        <v>82</v>
      </c>
      <c r="W12" s="36" t="s">
        <v>82</v>
      </c>
    </row>
    <row r="13" spans="1:23" ht="59.25" thickBot="1" x14ac:dyDescent="0.3">
      <c r="A13" s="62">
        <v>8</v>
      </c>
      <c r="B13" s="63" t="s">
        <v>90</v>
      </c>
      <c r="C13" s="36" t="s">
        <v>91</v>
      </c>
      <c r="D13" s="36" t="s">
        <v>92</v>
      </c>
      <c r="E13" s="36" t="s">
        <v>93</v>
      </c>
      <c r="F13" s="36" t="s">
        <v>94</v>
      </c>
      <c r="G13" s="36" t="s">
        <v>95</v>
      </c>
      <c r="H13" s="36" t="s">
        <v>96</v>
      </c>
      <c r="I13" s="36" t="s">
        <v>97</v>
      </c>
      <c r="J13" s="36" t="s">
        <v>98</v>
      </c>
      <c r="K13" s="36" t="s">
        <v>99</v>
      </c>
      <c r="L13" s="36" t="s">
        <v>100</v>
      </c>
      <c r="M13" s="36" t="s">
        <v>450</v>
      </c>
      <c r="N13" s="36" t="s">
        <v>449</v>
      </c>
      <c r="O13" s="36" t="s">
        <v>101</v>
      </c>
      <c r="P13" s="36" t="s">
        <v>102</v>
      </c>
      <c r="Q13" s="36" t="s">
        <v>103</v>
      </c>
      <c r="R13" s="36" t="s">
        <v>104</v>
      </c>
      <c r="S13" s="36" t="s">
        <v>105</v>
      </c>
      <c r="T13" s="36" t="s">
        <v>106</v>
      </c>
      <c r="U13" s="36" t="s">
        <v>107</v>
      </c>
      <c r="V13" s="36" t="s">
        <v>108</v>
      </c>
      <c r="W13" s="36" t="s">
        <v>109</v>
      </c>
    </row>
    <row r="14" spans="1:23" ht="15.75" thickBot="1" x14ac:dyDescent="0.3">
      <c r="A14" s="62">
        <v>9</v>
      </c>
      <c r="B14" s="63" t="s">
        <v>110</v>
      </c>
      <c r="C14" s="36" t="s">
        <v>111</v>
      </c>
      <c r="D14" s="36" t="s">
        <v>112</v>
      </c>
      <c r="E14" s="36" t="s">
        <v>113</v>
      </c>
      <c r="F14" s="36" t="s">
        <v>114</v>
      </c>
      <c r="G14" s="36" t="s">
        <v>115</v>
      </c>
      <c r="H14" s="36" t="s">
        <v>116</v>
      </c>
      <c r="I14" s="36" t="s">
        <v>117</v>
      </c>
      <c r="J14" s="36" t="s">
        <v>118</v>
      </c>
      <c r="K14" s="36" t="s">
        <v>119</v>
      </c>
      <c r="L14" s="36" t="s">
        <v>120</v>
      </c>
      <c r="M14" s="36" t="s">
        <v>122</v>
      </c>
      <c r="N14" s="36" t="s">
        <v>448</v>
      </c>
      <c r="O14" s="36" t="s">
        <v>121</v>
      </c>
      <c r="P14" s="36" t="s">
        <v>124</v>
      </c>
      <c r="Q14" s="36" t="s">
        <v>123</v>
      </c>
      <c r="R14" s="36" t="s">
        <v>125</v>
      </c>
      <c r="S14" s="36" t="s">
        <v>126</v>
      </c>
      <c r="T14" s="36" t="s">
        <v>127</v>
      </c>
      <c r="U14" s="36" t="s">
        <v>128</v>
      </c>
      <c r="V14" s="36" t="s">
        <v>129</v>
      </c>
      <c r="W14" s="36" t="s">
        <v>130</v>
      </c>
    </row>
    <row r="15" spans="1:23" ht="15.75" thickBot="1" x14ac:dyDescent="0.3">
      <c r="A15" s="62" t="s">
        <v>131</v>
      </c>
      <c r="B15" s="63" t="s">
        <v>132</v>
      </c>
      <c r="C15" s="36" t="s">
        <v>133</v>
      </c>
      <c r="D15" s="36">
        <v>100</v>
      </c>
      <c r="E15" s="36">
        <v>100</v>
      </c>
      <c r="F15" s="36">
        <v>100</v>
      </c>
      <c r="G15" s="36">
        <v>100</v>
      </c>
      <c r="H15" s="36">
        <v>100</v>
      </c>
      <c r="I15" s="36">
        <v>100</v>
      </c>
      <c r="J15" s="36">
        <v>100</v>
      </c>
      <c r="K15" s="36">
        <v>100</v>
      </c>
      <c r="L15" s="36">
        <v>100</v>
      </c>
      <c r="M15" s="36">
        <v>100</v>
      </c>
      <c r="N15" s="36">
        <v>100</v>
      </c>
      <c r="O15" s="36">
        <v>100</v>
      </c>
      <c r="P15" s="36">
        <v>100</v>
      </c>
      <c r="Q15" s="36">
        <v>100</v>
      </c>
      <c r="R15" s="36">
        <v>100</v>
      </c>
      <c r="S15" s="36">
        <v>100</v>
      </c>
      <c r="T15" s="36">
        <v>100</v>
      </c>
      <c r="U15" s="36">
        <v>100</v>
      </c>
      <c r="V15" s="36">
        <v>100</v>
      </c>
      <c r="W15" s="36">
        <v>100</v>
      </c>
    </row>
    <row r="16" spans="1:23" ht="15.75" thickBot="1" x14ac:dyDescent="0.3">
      <c r="A16" s="62" t="s">
        <v>134</v>
      </c>
      <c r="B16" s="63" t="s">
        <v>135</v>
      </c>
      <c r="C16" s="36" t="s">
        <v>133</v>
      </c>
      <c r="D16" s="36">
        <v>100</v>
      </c>
      <c r="E16" s="36">
        <v>100</v>
      </c>
      <c r="F16" s="36">
        <v>100</v>
      </c>
      <c r="G16" s="36">
        <v>100</v>
      </c>
      <c r="H16" s="36">
        <v>100</v>
      </c>
      <c r="I16" s="36">
        <v>100</v>
      </c>
      <c r="J16" s="36">
        <v>100</v>
      </c>
      <c r="K16" s="36">
        <v>100</v>
      </c>
      <c r="L16" s="36">
        <v>100</v>
      </c>
      <c r="M16" s="36">
        <v>100</v>
      </c>
      <c r="N16" s="36">
        <v>100</v>
      </c>
      <c r="O16" s="36">
        <v>100</v>
      </c>
      <c r="P16" s="36">
        <v>100</v>
      </c>
      <c r="Q16" s="36">
        <v>100</v>
      </c>
      <c r="R16" s="36">
        <v>100</v>
      </c>
      <c r="S16" s="36">
        <v>100</v>
      </c>
      <c r="T16" s="36">
        <v>100</v>
      </c>
      <c r="U16" s="36">
        <v>100</v>
      </c>
      <c r="V16" s="36">
        <v>100</v>
      </c>
      <c r="W16" s="36">
        <v>100</v>
      </c>
    </row>
    <row r="17" spans="1:23" ht="15.75" thickBot="1" x14ac:dyDescent="0.3">
      <c r="A17" s="39">
        <v>10</v>
      </c>
      <c r="B17" s="39" t="s">
        <v>136</v>
      </c>
      <c r="C17" s="36" t="s">
        <v>137</v>
      </c>
      <c r="D17" s="36" t="s">
        <v>138</v>
      </c>
      <c r="E17" s="36" t="s">
        <v>138</v>
      </c>
      <c r="F17" s="36" t="s">
        <v>138</v>
      </c>
      <c r="G17" s="36" t="s">
        <v>138</v>
      </c>
      <c r="H17" s="36" t="s">
        <v>138</v>
      </c>
      <c r="I17" s="36" t="s">
        <v>138</v>
      </c>
      <c r="J17" s="36" t="s">
        <v>138</v>
      </c>
      <c r="K17" s="36" t="s">
        <v>138</v>
      </c>
      <c r="L17" s="36" t="s">
        <v>138</v>
      </c>
      <c r="M17" s="36" t="s">
        <v>138</v>
      </c>
      <c r="N17" s="36" t="s">
        <v>138</v>
      </c>
      <c r="O17" s="36" t="s">
        <v>138</v>
      </c>
      <c r="P17" s="36" t="s">
        <v>138</v>
      </c>
      <c r="Q17" s="36" t="s">
        <v>138</v>
      </c>
      <c r="R17" s="36" t="s">
        <v>138</v>
      </c>
      <c r="S17" s="36" t="s">
        <v>138</v>
      </c>
      <c r="T17" s="36" t="s">
        <v>138</v>
      </c>
      <c r="U17" s="36" t="s">
        <v>138</v>
      </c>
      <c r="V17" s="36" t="s">
        <v>138</v>
      </c>
      <c r="W17" s="36" t="s">
        <v>138</v>
      </c>
    </row>
    <row r="18" spans="1:23" ht="15.75" thickBot="1" x14ac:dyDescent="0.3">
      <c r="A18" s="62">
        <v>11</v>
      </c>
      <c r="B18" s="63" t="s">
        <v>139</v>
      </c>
      <c r="C18" s="64" t="s">
        <v>133</v>
      </c>
      <c r="D18" s="64">
        <v>36875</v>
      </c>
      <c r="E18" s="64">
        <v>37455</v>
      </c>
      <c r="F18" s="64">
        <v>37602</v>
      </c>
      <c r="G18" s="64">
        <v>37791</v>
      </c>
      <c r="H18" s="64">
        <v>37922</v>
      </c>
      <c r="I18" s="64">
        <v>38154</v>
      </c>
      <c r="J18" s="64">
        <v>38621</v>
      </c>
      <c r="K18" s="64">
        <v>38793</v>
      </c>
      <c r="L18" s="64">
        <v>39246</v>
      </c>
      <c r="M18" s="64">
        <v>42110</v>
      </c>
      <c r="N18" s="64">
        <v>42110</v>
      </c>
      <c r="O18" s="64">
        <v>36511</v>
      </c>
      <c r="P18" s="64">
        <v>39275</v>
      </c>
      <c r="Q18" s="64">
        <v>39597</v>
      </c>
      <c r="R18" s="64">
        <v>39597</v>
      </c>
      <c r="S18" s="64">
        <v>41542</v>
      </c>
      <c r="T18" s="64">
        <v>41542</v>
      </c>
      <c r="U18" s="64">
        <v>41599</v>
      </c>
      <c r="V18" s="64">
        <v>41599</v>
      </c>
      <c r="W18" s="64">
        <v>41695</v>
      </c>
    </row>
    <row r="19" spans="1:23" ht="15.75" thickBot="1" x14ac:dyDescent="0.3">
      <c r="A19" s="62">
        <v>12</v>
      </c>
      <c r="B19" s="63" t="s">
        <v>140</v>
      </c>
      <c r="C19" s="36" t="s">
        <v>141</v>
      </c>
      <c r="D19" s="36" t="s">
        <v>141</v>
      </c>
      <c r="E19" s="36" t="s">
        <v>141</v>
      </c>
      <c r="F19" s="36" t="s">
        <v>141</v>
      </c>
      <c r="G19" s="36" t="s">
        <v>141</v>
      </c>
      <c r="H19" s="36" t="s">
        <v>141</v>
      </c>
      <c r="I19" s="36" t="s">
        <v>141</v>
      </c>
      <c r="J19" s="36" t="s">
        <v>141</v>
      </c>
      <c r="K19" s="36" t="s">
        <v>141</v>
      </c>
      <c r="L19" s="36" t="s">
        <v>141</v>
      </c>
      <c r="M19" s="36" t="s">
        <v>141</v>
      </c>
      <c r="N19" s="36" t="s">
        <v>141</v>
      </c>
      <c r="O19" s="36" t="s">
        <v>142</v>
      </c>
      <c r="P19" s="36" t="s">
        <v>142</v>
      </c>
      <c r="Q19" s="36" t="s">
        <v>142</v>
      </c>
      <c r="R19" s="36" t="s">
        <v>142</v>
      </c>
      <c r="S19" s="36" t="s">
        <v>142</v>
      </c>
      <c r="T19" s="36" t="s">
        <v>142</v>
      </c>
      <c r="U19" s="36" t="s">
        <v>142</v>
      </c>
      <c r="V19" s="36" t="s">
        <v>142</v>
      </c>
      <c r="W19" s="36" t="s">
        <v>142</v>
      </c>
    </row>
    <row r="20" spans="1:23" ht="15.75" thickBot="1" x14ac:dyDescent="0.3">
      <c r="A20" s="62">
        <v>13</v>
      </c>
      <c r="B20" s="63" t="s">
        <v>143</v>
      </c>
      <c r="C20" s="64" t="s">
        <v>133</v>
      </c>
      <c r="D20" s="64" t="s">
        <v>133</v>
      </c>
      <c r="E20" s="64" t="s">
        <v>133</v>
      </c>
      <c r="F20" s="64" t="s">
        <v>133</v>
      </c>
      <c r="G20" s="64" t="s">
        <v>133</v>
      </c>
      <c r="H20" s="64" t="s">
        <v>133</v>
      </c>
      <c r="I20" s="64" t="s">
        <v>133</v>
      </c>
      <c r="J20" s="64" t="s">
        <v>133</v>
      </c>
      <c r="K20" s="64" t="s">
        <v>133</v>
      </c>
      <c r="L20" s="64" t="s">
        <v>133</v>
      </c>
      <c r="M20" s="64" t="s">
        <v>133</v>
      </c>
      <c r="N20" s="64" t="s">
        <v>133</v>
      </c>
      <c r="O20" s="64">
        <v>43816</v>
      </c>
      <c r="P20" s="64">
        <v>46580</v>
      </c>
      <c r="Q20" s="64">
        <v>45075</v>
      </c>
      <c r="R20" s="64">
        <v>45075</v>
      </c>
      <c r="S20" s="64">
        <v>45194</v>
      </c>
      <c r="T20" s="64">
        <v>45194</v>
      </c>
      <c r="U20" s="64">
        <v>45251</v>
      </c>
      <c r="V20" s="64">
        <v>45251</v>
      </c>
      <c r="W20" s="64">
        <v>46078</v>
      </c>
    </row>
    <row r="21" spans="1:23" ht="15.75" thickBot="1" x14ac:dyDescent="0.3">
      <c r="A21" s="62">
        <v>14</v>
      </c>
      <c r="B21" s="63" t="s">
        <v>144</v>
      </c>
      <c r="C21" s="36" t="s">
        <v>133</v>
      </c>
      <c r="D21" s="36" t="s">
        <v>145</v>
      </c>
      <c r="E21" s="36" t="s">
        <v>145</v>
      </c>
      <c r="F21" s="36" t="s">
        <v>145</v>
      </c>
      <c r="G21" s="36" t="s">
        <v>145</v>
      </c>
      <c r="H21" s="36" t="s">
        <v>145</v>
      </c>
      <c r="I21" s="36" t="s">
        <v>145</v>
      </c>
      <c r="J21" s="36" t="s">
        <v>145</v>
      </c>
      <c r="K21" s="36" t="s">
        <v>145</v>
      </c>
      <c r="L21" s="36" t="s">
        <v>145</v>
      </c>
      <c r="M21" s="36" t="s">
        <v>145</v>
      </c>
      <c r="N21" s="36" t="s">
        <v>145</v>
      </c>
      <c r="O21" s="36" t="s">
        <v>145</v>
      </c>
      <c r="P21" s="36" t="s">
        <v>145</v>
      </c>
      <c r="Q21" s="36" t="s">
        <v>145</v>
      </c>
      <c r="R21" s="36" t="s">
        <v>145</v>
      </c>
      <c r="S21" s="36" t="s">
        <v>133</v>
      </c>
      <c r="T21" s="36" t="s">
        <v>133</v>
      </c>
      <c r="U21" s="36" t="s">
        <v>133</v>
      </c>
      <c r="V21" s="36" t="s">
        <v>133</v>
      </c>
      <c r="W21" s="36" t="s">
        <v>133</v>
      </c>
    </row>
    <row r="22" spans="1:23" ht="20.25" thickBot="1" x14ac:dyDescent="0.3">
      <c r="A22" s="62">
        <v>15</v>
      </c>
      <c r="B22" s="63" t="s">
        <v>146</v>
      </c>
      <c r="C22" s="64" t="s">
        <v>133</v>
      </c>
      <c r="D22" s="64">
        <v>40543</v>
      </c>
      <c r="E22" s="64">
        <v>39340</v>
      </c>
      <c r="F22" s="64">
        <v>39431</v>
      </c>
      <c r="G22" s="64">
        <v>41455</v>
      </c>
      <c r="H22" s="64">
        <v>39828</v>
      </c>
      <c r="I22" s="64">
        <v>41820</v>
      </c>
      <c r="J22" s="64">
        <v>40558</v>
      </c>
      <c r="K22" s="64">
        <v>42446</v>
      </c>
      <c r="L22" s="64">
        <v>41075</v>
      </c>
      <c r="M22" s="64">
        <v>43937</v>
      </c>
      <c r="N22" s="64">
        <v>45763</v>
      </c>
      <c r="O22" s="64">
        <v>40164</v>
      </c>
      <c r="P22" s="64">
        <v>42928</v>
      </c>
      <c r="Q22" s="64">
        <v>43249</v>
      </c>
      <c r="R22" s="64">
        <v>43249</v>
      </c>
      <c r="S22" s="64" t="s">
        <v>133</v>
      </c>
      <c r="T22" s="64" t="s">
        <v>133</v>
      </c>
      <c r="U22" s="64">
        <v>43425</v>
      </c>
      <c r="V22" s="64">
        <v>43425</v>
      </c>
      <c r="W22" s="64">
        <v>44252</v>
      </c>
    </row>
    <row r="23" spans="1:23" ht="18.75" thickBot="1" x14ac:dyDescent="0.3">
      <c r="A23" s="62">
        <v>16</v>
      </c>
      <c r="B23" s="63" t="s">
        <v>147</v>
      </c>
      <c r="C23" s="36" t="s">
        <v>133</v>
      </c>
      <c r="D23" s="36" t="s">
        <v>148</v>
      </c>
      <c r="E23" s="36" t="s">
        <v>149</v>
      </c>
      <c r="F23" s="36" t="s">
        <v>149</v>
      </c>
      <c r="G23" s="36" t="s">
        <v>149</v>
      </c>
      <c r="H23" s="36" t="s">
        <v>149</v>
      </c>
      <c r="I23" s="36" t="s">
        <v>149</v>
      </c>
      <c r="J23" s="36" t="s">
        <v>149</v>
      </c>
      <c r="K23" s="36" t="s">
        <v>149</v>
      </c>
      <c r="L23" s="36" t="s">
        <v>149</v>
      </c>
      <c r="M23" s="36" t="s">
        <v>149</v>
      </c>
      <c r="N23" s="36" t="s">
        <v>149</v>
      </c>
      <c r="O23" s="36" t="s">
        <v>133</v>
      </c>
      <c r="P23" s="36" t="s">
        <v>150</v>
      </c>
      <c r="Q23" s="36" t="s">
        <v>150</v>
      </c>
      <c r="R23" s="36" t="s">
        <v>150</v>
      </c>
      <c r="S23" s="36" t="s">
        <v>151</v>
      </c>
      <c r="T23" s="36" t="s">
        <v>151</v>
      </c>
      <c r="U23" s="36" t="s">
        <v>151</v>
      </c>
      <c r="V23" s="36" t="s">
        <v>151</v>
      </c>
      <c r="W23" s="36" t="s">
        <v>151</v>
      </c>
    </row>
    <row r="24" spans="1:23" ht="15.75" thickBot="1" x14ac:dyDescent="0.3">
      <c r="A24" s="38"/>
      <c r="B24" s="38"/>
      <c r="C24" s="36"/>
      <c r="D24" s="36"/>
      <c r="E24" s="36"/>
      <c r="F24" s="36"/>
      <c r="G24" s="36"/>
      <c r="H24" s="36"/>
      <c r="I24" s="36"/>
      <c r="J24" s="36"/>
      <c r="K24" s="36"/>
      <c r="L24" s="36"/>
      <c r="M24" s="36"/>
      <c r="N24" s="36"/>
      <c r="O24" s="36"/>
      <c r="P24" s="36"/>
      <c r="Q24" s="36"/>
      <c r="R24" s="36"/>
      <c r="S24" s="36"/>
      <c r="T24" s="36"/>
      <c r="U24" s="36"/>
      <c r="V24" s="36"/>
      <c r="W24" s="36"/>
    </row>
    <row r="25" spans="1:23" ht="15.75" thickBot="1" x14ac:dyDescent="0.3">
      <c r="A25" s="67" t="s">
        <v>152</v>
      </c>
      <c r="B25" s="67"/>
      <c r="C25" s="37"/>
      <c r="D25" s="37"/>
      <c r="E25" s="37"/>
      <c r="F25" s="37"/>
      <c r="G25" s="37"/>
      <c r="H25" s="37"/>
      <c r="I25" s="37"/>
      <c r="J25" s="37"/>
      <c r="K25" s="37"/>
      <c r="L25" s="37"/>
      <c r="M25" s="37"/>
      <c r="N25" s="37"/>
      <c r="O25" s="37"/>
      <c r="P25" s="37"/>
      <c r="Q25" s="37"/>
      <c r="R25" s="37"/>
      <c r="S25" s="37"/>
      <c r="T25" s="37"/>
      <c r="U25" s="37"/>
      <c r="V25" s="37"/>
      <c r="W25" s="37"/>
    </row>
    <row r="26" spans="1:23" ht="15.75" thickBot="1" x14ac:dyDescent="0.3">
      <c r="A26" s="62">
        <v>17</v>
      </c>
      <c r="B26" s="63" t="s">
        <v>153</v>
      </c>
      <c r="C26" s="36" t="s">
        <v>133</v>
      </c>
      <c r="D26" s="36" t="s">
        <v>154</v>
      </c>
      <c r="E26" s="36" t="s">
        <v>155</v>
      </c>
      <c r="F26" s="36" t="s">
        <v>155</v>
      </c>
      <c r="G26" s="36" t="s">
        <v>154</v>
      </c>
      <c r="H26" s="36" t="s">
        <v>155</v>
      </c>
      <c r="I26" s="36" t="s">
        <v>154</v>
      </c>
      <c r="J26" s="36" t="s">
        <v>155</v>
      </c>
      <c r="K26" s="36" t="s">
        <v>156</v>
      </c>
      <c r="L26" s="36" t="s">
        <v>155</v>
      </c>
      <c r="M26" s="36" t="s">
        <v>155</v>
      </c>
      <c r="N26" s="36" t="s">
        <v>155</v>
      </c>
      <c r="O26" s="36" t="s">
        <v>155</v>
      </c>
      <c r="P26" s="36" t="s">
        <v>154</v>
      </c>
      <c r="Q26" s="36" t="s">
        <v>156</v>
      </c>
      <c r="R26" s="36" t="s">
        <v>156</v>
      </c>
      <c r="S26" s="36" t="s">
        <v>155</v>
      </c>
      <c r="T26" s="36" t="s">
        <v>155</v>
      </c>
      <c r="U26" s="36" t="s">
        <v>155</v>
      </c>
      <c r="V26" s="36" t="s">
        <v>155</v>
      </c>
      <c r="W26" s="36" t="s">
        <v>155</v>
      </c>
    </row>
    <row r="27" spans="1:23" s="54" customFormat="1" ht="126.75" thickBot="1" x14ac:dyDescent="0.3">
      <c r="A27" s="62">
        <v>18</v>
      </c>
      <c r="B27" s="52" t="s">
        <v>157</v>
      </c>
      <c r="C27" s="53" t="s">
        <v>133</v>
      </c>
      <c r="D27" s="53" t="s">
        <v>158</v>
      </c>
      <c r="E27" s="53">
        <v>7.0499999999999993E-2</v>
      </c>
      <c r="F27" s="53">
        <v>7.1999999999999995E-2</v>
      </c>
      <c r="G27" s="53" t="s">
        <v>447</v>
      </c>
      <c r="H27" s="53">
        <v>6.2E-2</v>
      </c>
      <c r="I27" s="53" t="s">
        <v>446</v>
      </c>
      <c r="J27" s="53">
        <v>6.1249999999999999E-2</v>
      </c>
      <c r="K27" s="53" t="s">
        <v>159</v>
      </c>
      <c r="L27" s="53">
        <v>6.3750000000000001E-2</v>
      </c>
      <c r="M27" s="53" t="s">
        <v>445</v>
      </c>
      <c r="N27" s="53" t="s">
        <v>444</v>
      </c>
      <c r="O27" s="53">
        <v>4.4999999999999998E-2</v>
      </c>
      <c r="P27" s="53" t="s">
        <v>160</v>
      </c>
      <c r="Q27" s="53" t="s">
        <v>161</v>
      </c>
      <c r="R27" s="53" t="s">
        <v>162</v>
      </c>
      <c r="S27" s="53">
        <v>5.8000000000000003E-2</v>
      </c>
      <c r="T27" s="53">
        <v>5.8000000000000003E-2</v>
      </c>
      <c r="U27" s="53" t="s">
        <v>163</v>
      </c>
      <c r="V27" s="53" t="s">
        <v>164</v>
      </c>
      <c r="W27" s="53" t="s">
        <v>165</v>
      </c>
    </row>
    <row r="28" spans="1:23" ht="15.75" thickBot="1" x14ac:dyDescent="0.3">
      <c r="A28" s="62">
        <v>19</v>
      </c>
      <c r="B28" s="63" t="s">
        <v>166</v>
      </c>
      <c r="C28" s="36" t="s">
        <v>167</v>
      </c>
      <c r="D28" s="36" t="s">
        <v>145</v>
      </c>
      <c r="E28" s="36" t="s">
        <v>145</v>
      </c>
      <c r="F28" s="36" t="s">
        <v>145</v>
      </c>
      <c r="G28" s="36" t="s">
        <v>145</v>
      </c>
      <c r="H28" s="36" t="s">
        <v>145</v>
      </c>
      <c r="I28" s="36" t="s">
        <v>145</v>
      </c>
      <c r="J28" s="36" t="s">
        <v>145</v>
      </c>
      <c r="K28" s="36" t="s">
        <v>167</v>
      </c>
      <c r="L28" s="36" t="s">
        <v>145</v>
      </c>
      <c r="M28" s="36" t="s">
        <v>167</v>
      </c>
      <c r="N28" s="36" t="s">
        <v>167</v>
      </c>
      <c r="O28" s="36" t="s">
        <v>167</v>
      </c>
      <c r="P28" s="36" t="s">
        <v>167</v>
      </c>
      <c r="Q28" s="36" t="s">
        <v>167</v>
      </c>
      <c r="R28" s="36" t="s">
        <v>167</v>
      </c>
      <c r="S28" s="36" t="s">
        <v>167</v>
      </c>
      <c r="T28" s="36" t="s">
        <v>167</v>
      </c>
      <c r="U28" s="36" t="s">
        <v>167</v>
      </c>
      <c r="V28" s="36" t="s">
        <v>167</v>
      </c>
      <c r="W28" s="36" t="s">
        <v>167</v>
      </c>
    </row>
    <row r="29" spans="1:23" ht="20.25" thickBot="1" x14ac:dyDescent="0.3">
      <c r="A29" s="62" t="s">
        <v>168</v>
      </c>
      <c r="B29" s="63" t="s">
        <v>169</v>
      </c>
      <c r="C29" s="36" t="s">
        <v>170</v>
      </c>
      <c r="D29" s="36" t="s">
        <v>170</v>
      </c>
      <c r="E29" s="36" t="s">
        <v>170</v>
      </c>
      <c r="F29" s="36" t="s">
        <v>170</v>
      </c>
      <c r="G29" s="36" t="s">
        <v>170</v>
      </c>
      <c r="H29" s="36" t="s">
        <v>170</v>
      </c>
      <c r="I29" s="36" t="s">
        <v>170</v>
      </c>
      <c r="J29" s="36" t="s">
        <v>170</v>
      </c>
      <c r="K29" s="36" t="s">
        <v>170</v>
      </c>
      <c r="L29" s="36" t="s">
        <v>170</v>
      </c>
      <c r="M29" s="36" t="s">
        <v>170</v>
      </c>
      <c r="N29" s="36" t="s">
        <v>170</v>
      </c>
      <c r="O29" s="36" t="s">
        <v>171</v>
      </c>
      <c r="P29" s="36" t="s">
        <v>171</v>
      </c>
      <c r="Q29" s="36" t="s">
        <v>171</v>
      </c>
      <c r="R29" s="36" t="s">
        <v>171</v>
      </c>
      <c r="S29" s="36" t="s">
        <v>171</v>
      </c>
      <c r="T29" s="36" t="s">
        <v>171</v>
      </c>
      <c r="U29" s="36" t="s">
        <v>171</v>
      </c>
      <c r="V29" s="36" t="s">
        <v>171</v>
      </c>
      <c r="W29" s="36" t="s">
        <v>171</v>
      </c>
    </row>
    <row r="30" spans="1:23" ht="20.25" thickBot="1" x14ac:dyDescent="0.3">
      <c r="A30" s="62" t="s">
        <v>172</v>
      </c>
      <c r="B30" s="63" t="s">
        <v>173</v>
      </c>
      <c r="C30" s="36" t="s">
        <v>170</v>
      </c>
      <c r="D30" s="36" t="s">
        <v>170</v>
      </c>
      <c r="E30" s="36" t="s">
        <v>170</v>
      </c>
      <c r="F30" s="36" t="s">
        <v>170</v>
      </c>
      <c r="G30" s="36" t="s">
        <v>170</v>
      </c>
      <c r="H30" s="36" t="s">
        <v>170</v>
      </c>
      <c r="I30" s="36" t="s">
        <v>170</v>
      </c>
      <c r="J30" s="36" t="s">
        <v>170</v>
      </c>
      <c r="K30" s="36" t="s">
        <v>170</v>
      </c>
      <c r="L30" s="36" t="s">
        <v>170</v>
      </c>
      <c r="M30" s="36" t="s">
        <v>170</v>
      </c>
      <c r="N30" s="36" t="s">
        <v>170</v>
      </c>
      <c r="O30" s="36" t="s">
        <v>171</v>
      </c>
      <c r="P30" s="36" t="s">
        <v>171</v>
      </c>
      <c r="Q30" s="36" t="s">
        <v>171</v>
      </c>
      <c r="R30" s="36" t="s">
        <v>171</v>
      </c>
      <c r="S30" s="36" t="s">
        <v>171</v>
      </c>
      <c r="T30" s="36" t="s">
        <v>171</v>
      </c>
      <c r="U30" s="36" t="s">
        <v>171</v>
      </c>
      <c r="V30" s="36" t="s">
        <v>171</v>
      </c>
      <c r="W30" s="36" t="s">
        <v>171</v>
      </c>
    </row>
    <row r="31" spans="1:23" ht="15.75" thickBot="1" x14ac:dyDescent="0.3">
      <c r="A31" s="62">
        <v>21</v>
      </c>
      <c r="B31" s="63" t="s">
        <v>174</v>
      </c>
      <c r="C31" s="36" t="s">
        <v>133</v>
      </c>
      <c r="D31" s="36" t="s">
        <v>145</v>
      </c>
      <c r="E31" s="36" t="s">
        <v>167</v>
      </c>
      <c r="F31" s="36" t="s">
        <v>167</v>
      </c>
      <c r="G31" s="36" t="s">
        <v>167</v>
      </c>
      <c r="H31" s="36" t="s">
        <v>167</v>
      </c>
      <c r="I31" s="36" t="s">
        <v>167</v>
      </c>
      <c r="J31" s="36" t="s">
        <v>167</v>
      </c>
      <c r="K31" s="36" t="s">
        <v>145</v>
      </c>
      <c r="L31" s="36" t="s">
        <v>167</v>
      </c>
      <c r="M31" s="36" t="s">
        <v>167</v>
      </c>
      <c r="N31" s="36" t="s">
        <v>167</v>
      </c>
      <c r="O31" s="36" t="s">
        <v>167</v>
      </c>
      <c r="P31" s="36" t="s">
        <v>145</v>
      </c>
      <c r="Q31" s="36" t="s">
        <v>145</v>
      </c>
      <c r="R31" s="36" t="s">
        <v>145</v>
      </c>
      <c r="S31" s="36" t="s">
        <v>167</v>
      </c>
      <c r="T31" s="36" t="s">
        <v>167</v>
      </c>
      <c r="U31" s="36" t="s">
        <v>167</v>
      </c>
      <c r="V31" s="36" t="s">
        <v>167</v>
      </c>
      <c r="W31" s="36" t="s">
        <v>167</v>
      </c>
    </row>
    <row r="32" spans="1:23" ht="15.75" thickBot="1" x14ac:dyDescent="0.3">
      <c r="A32" s="62">
        <v>22</v>
      </c>
      <c r="B32" s="63" t="s">
        <v>175</v>
      </c>
      <c r="C32" s="36" t="s">
        <v>176</v>
      </c>
      <c r="D32" s="36" t="s">
        <v>177</v>
      </c>
      <c r="E32" s="36" t="s">
        <v>177</v>
      </c>
      <c r="F32" s="36" t="s">
        <v>177</v>
      </c>
      <c r="G32" s="36" t="s">
        <v>177</v>
      </c>
      <c r="H32" s="36" t="s">
        <v>177</v>
      </c>
      <c r="I32" s="36" t="s">
        <v>177</v>
      </c>
      <c r="J32" s="36" t="s">
        <v>177</v>
      </c>
      <c r="K32" s="36" t="s">
        <v>177</v>
      </c>
      <c r="L32" s="36" t="s">
        <v>177</v>
      </c>
      <c r="M32" s="36" t="s">
        <v>176</v>
      </c>
      <c r="N32" s="36" t="s">
        <v>176</v>
      </c>
      <c r="O32" s="36" t="s">
        <v>176</v>
      </c>
      <c r="P32" s="36" t="s">
        <v>176</v>
      </c>
      <c r="Q32" s="36" t="s">
        <v>176</v>
      </c>
      <c r="R32" s="36" t="s">
        <v>176</v>
      </c>
      <c r="S32" s="36" t="s">
        <v>176</v>
      </c>
      <c r="T32" s="36" t="s">
        <v>176</v>
      </c>
      <c r="U32" s="36" t="s">
        <v>176</v>
      </c>
      <c r="V32" s="36" t="s">
        <v>176</v>
      </c>
      <c r="W32" s="36" t="s">
        <v>176</v>
      </c>
    </row>
    <row r="33" spans="1:23" ht="15.75" thickBot="1" x14ac:dyDescent="0.3">
      <c r="A33" s="62">
        <v>23</v>
      </c>
      <c r="B33" s="63" t="s">
        <v>178</v>
      </c>
      <c r="C33" s="36" t="s">
        <v>133</v>
      </c>
      <c r="D33" s="36" t="s">
        <v>179</v>
      </c>
      <c r="E33" s="36" t="s">
        <v>179</v>
      </c>
      <c r="F33" s="36" t="s">
        <v>179</v>
      </c>
      <c r="G33" s="36" t="s">
        <v>179</v>
      </c>
      <c r="H33" s="36" t="s">
        <v>179</v>
      </c>
      <c r="I33" s="36" t="s">
        <v>180</v>
      </c>
      <c r="J33" s="36" t="s">
        <v>179</v>
      </c>
      <c r="K33" s="36" t="s">
        <v>179</v>
      </c>
      <c r="L33" s="36" t="s">
        <v>179</v>
      </c>
      <c r="M33" s="36" t="s">
        <v>180</v>
      </c>
      <c r="N33" s="36" t="s">
        <v>180</v>
      </c>
      <c r="O33" s="36" t="s">
        <v>179</v>
      </c>
      <c r="P33" s="36" t="s">
        <v>179</v>
      </c>
      <c r="Q33" s="36" t="s">
        <v>179</v>
      </c>
      <c r="R33" s="36" t="s">
        <v>179</v>
      </c>
      <c r="S33" s="36" t="s">
        <v>179</v>
      </c>
      <c r="T33" s="36" t="s">
        <v>179</v>
      </c>
      <c r="U33" s="36" t="s">
        <v>179</v>
      </c>
      <c r="V33" s="36" t="s">
        <v>179</v>
      </c>
      <c r="W33" s="36" t="s">
        <v>179</v>
      </c>
    </row>
    <row r="34" spans="1:23" ht="54.75" thickBot="1" x14ac:dyDescent="0.3">
      <c r="A34" s="62">
        <v>24</v>
      </c>
      <c r="B34" s="63" t="s">
        <v>181</v>
      </c>
      <c r="C34" s="36" t="s">
        <v>133</v>
      </c>
      <c r="D34" s="36" t="s">
        <v>133</v>
      </c>
      <c r="E34" s="36" t="s">
        <v>133</v>
      </c>
      <c r="F34" s="36" t="s">
        <v>133</v>
      </c>
      <c r="G34" s="36" t="s">
        <v>133</v>
      </c>
      <c r="H34" s="36" t="s">
        <v>133</v>
      </c>
      <c r="I34" s="36" t="s">
        <v>182</v>
      </c>
      <c r="J34" s="36" t="s">
        <v>133</v>
      </c>
      <c r="K34" s="36" t="s">
        <v>133</v>
      </c>
      <c r="L34" s="36" t="s">
        <v>133</v>
      </c>
      <c r="M34" s="36" t="s">
        <v>443</v>
      </c>
      <c r="N34" s="36" t="s">
        <v>442</v>
      </c>
      <c r="O34" s="36" t="s">
        <v>133</v>
      </c>
      <c r="P34" s="36" t="s">
        <v>133</v>
      </c>
      <c r="Q34" s="36" t="s">
        <v>133</v>
      </c>
      <c r="R34" s="36" t="s">
        <v>133</v>
      </c>
      <c r="S34" s="36" t="s">
        <v>133</v>
      </c>
      <c r="T34" s="36" t="s">
        <v>133</v>
      </c>
      <c r="U34" s="36" t="s">
        <v>133</v>
      </c>
      <c r="V34" s="36" t="s">
        <v>133</v>
      </c>
      <c r="W34" s="36" t="s">
        <v>133</v>
      </c>
    </row>
    <row r="35" spans="1:23" ht="15.75" thickBot="1" x14ac:dyDescent="0.3">
      <c r="A35" s="62">
        <v>25</v>
      </c>
      <c r="B35" s="63" t="s">
        <v>183</v>
      </c>
      <c r="C35" s="36" t="s">
        <v>133</v>
      </c>
      <c r="D35" s="36" t="s">
        <v>133</v>
      </c>
      <c r="E35" s="36" t="s">
        <v>133</v>
      </c>
      <c r="F35" s="36" t="s">
        <v>133</v>
      </c>
      <c r="G35" s="36" t="s">
        <v>133</v>
      </c>
      <c r="H35" s="36" t="s">
        <v>133</v>
      </c>
      <c r="I35" s="36" t="s">
        <v>441</v>
      </c>
      <c r="J35" s="36" t="s">
        <v>133</v>
      </c>
      <c r="K35" s="36" t="s">
        <v>133</v>
      </c>
      <c r="L35" s="36" t="s">
        <v>133</v>
      </c>
      <c r="M35" s="36" t="s">
        <v>440</v>
      </c>
      <c r="N35" s="36" t="s">
        <v>440</v>
      </c>
      <c r="O35" s="36" t="s">
        <v>133</v>
      </c>
      <c r="P35" s="36" t="s">
        <v>133</v>
      </c>
      <c r="Q35" s="36" t="s">
        <v>133</v>
      </c>
      <c r="R35" s="36" t="s">
        <v>133</v>
      </c>
      <c r="S35" s="36" t="s">
        <v>133</v>
      </c>
      <c r="T35" s="36" t="s">
        <v>133</v>
      </c>
      <c r="U35" s="36" t="s">
        <v>133</v>
      </c>
      <c r="V35" s="36" t="s">
        <v>133</v>
      </c>
      <c r="W35" s="36" t="s">
        <v>133</v>
      </c>
    </row>
    <row r="36" spans="1:23" ht="171.75" thickBot="1" x14ac:dyDescent="0.3">
      <c r="A36" s="62">
        <v>26</v>
      </c>
      <c r="B36" s="63" t="s">
        <v>184</v>
      </c>
      <c r="C36" s="36" t="s">
        <v>133</v>
      </c>
      <c r="D36" s="36" t="s">
        <v>133</v>
      </c>
      <c r="E36" s="36" t="s">
        <v>133</v>
      </c>
      <c r="F36" s="36" t="s">
        <v>133</v>
      </c>
      <c r="G36" s="36" t="s">
        <v>133</v>
      </c>
      <c r="H36" s="36" t="s">
        <v>133</v>
      </c>
      <c r="I36" s="36" t="s">
        <v>185</v>
      </c>
      <c r="J36" s="36" t="s">
        <v>133</v>
      </c>
      <c r="K36" s="36" t="s">
        <v>133</v>
      </c>
      <c r="L36" s="36" t="s">
        <v>133</v>
      </c>
      <c r="M36" s="36" t="s">
        <v>439</v>
      </c>
      <c r="N36" s="36" t="s">
        <v>439</v>
      </c>
      <c r="O36" s="36" t="s">
        <v>133</v>
      </c>
      <c r="P36" s="36" t="s">
        <v>133</v>
      </c>
      <c r="Q36" s="36" t="s">
        <v>133</v>
      </c>
      <c r="R36" s="36" t="s">
        <v>133</v>
      </c>
      <c r="S36" s="36" t="s">
        <v>133</v>
      </c>
      <c r="T36" s="36" t="s">
        <v>133</v>
      </c>
      <c r="U36" s="36" t="s">
        <v>133</v>
      </c>
      <c r="V36" s="36" t="s">
        <v>133</v>
      </c>
      <c r="W36" s="36" t="s">
        <v>133</v>
      </c>
    </row>
    <row r="37" spans="1:23" ht="15.75" thickBot="1" x14ac:dyDescent="0.3">
      <c r="A37" s="62">
        <v>27</v>
      </c>
      <c r="B37" s="63" t="s">
        <v>186</v>
      </c>
      <c r="C37" s="36" t="s">
        <v>133</v>
      </c>
      <c r="D37" s="36" t="s">
        <v>133</v>
      </c>
      <c r="E37" s="36" t="s">
        <v>133</v>
      </c>
      <c r="F37" s="36" t="s">
        <v>133</v>
      </c>
      <c r="G37" s="36" t="s">
        <v>133</v>
      </c>
      <c r="H37" s="36" t="s">
        <v>133</v>
      </c>
      <c r="I37" s="36" t="s">
        <v>171</v>
      </c>
      <c r="J37" s="36" t="s">
        <v>133</v>
      </c>
      <c r="K37" s="36" t="s">
        <v>133</v>
      </c>
      <c r="L37" s="36" t="s">
        <v>133</v>
      </c>
      <c r="M37" s="36" t="s">
        <v>171</v>
      </c>
      <c r="N37" s="36" t="s">
        <v>171</v>
      </c>
      <c r="O37" s="36" t="s">
        <v>133</v>
      </c>
      <c r="P37" s="36" t="s">
        <v>133</v>
      </c>
      <c r="Q37" s="36" t="s">
        <v>133</v>
      </c>
      <c r="R37" s="36" t="s">
        <v>133</v>
      </c>
      <c r="S37" s="36" t="s">
        <v>133</v>
      </c>
      <c r="T37" s="36" t="s">
        <v>133</v>
      </c>
      <c r="U37" s="36" t="s">
        <v>133</v>
      </c>
      <c r="V37" s="36" t="s">
        <v>133</v>
      </c>
      <c r="W37" s="36" t="s">
        <v>133</v>
      </c>
    </row>
    <row r="38" spans="1:23" ht="36.75" thickBot="1" x14ac:dyDescent="0.3">
      <c r="A38" s="62">
        <v>28</v>
      </c>
      <c r="B38" s="63" t="s">
        <v>187</v>
      </c>
      <c r="C38" s="36" t="s">
        <v>133</v>
      </c>
      <c r="D38" s="36" t="s">
        <v>133</v>
      </c>
      <c r="E38" s="36" t="s">
        <v>133</v>
      </c>
      <c r="F38" s="36" t="s">
        <v>133</v>
      </c>
      <c r="G38" s="36" t="s">
        <v>133</v>
      </c>
      <c r="H38" s="36" t="s">
        <v>133</v>
      </c>
      <c r="I38" s="36" t="s">
        <v>438</v>
      </c>
      <c r="J38" s="36" t="s">
        <v>133</v>
      </c>
      <c r="K38" s="36" t="s">
        <v>133</v>
      </c>
      <c r="L38" s="36" t="s">
        <v>133</v>
      </c>
      <c r="M38" s="36" t="s">
        <v>437</v>
      </c>
      <c r="N38" s="36" t="s">
        <v>437</v>
      </c>
      <c r="O38" s="36" t="s">
        <v>133</v>
      </c>
      <c r="P38" s="36" t="s">
        <v>133</v>
      </c>
      <c r="Q38" s="36" t="s">
        <v>133</v>
      </c>
      <c r="R38" s="36" t="s">
        <v>133</v>
      </c>
      <c r="S38" s="36" t="s">
        <v>133</v>
      </c>
      <c r="T38" s="36" t="s">
        <v>133</v>
      </c>
      <c r="U38" s="36" t="s">
        <v>133</v>
      </c>
      <c r="V38" s="36" t="s">
        <v>133</v>
      </c>
      <c r="W38" s="36" t="s">
        <v>133</v>
      </c>
    </row>
    <row r="39" spans="1:23" ht="20.25" thickBot="1" x14ac:dyDescent="0.3">
      <c r="A39" s="62">
        <v>29</v>
      </c>
      <c r="B39" s="63" t="s">
        <v>188</v>
      </c>
      <c r="C39" s="36" t="s">
        <v>133</v>
      </c>
      <c r="D39" s="36" t="s">
        <v>133</v>
      </c>
      <c r="E39" s="36" t="s">
        <v>133</v>
      </c>
      <c r="F39" s="36" t="s">
        <v>133</v>
      </c>
      <c r="G39" s="36" t="s">
        <v>133</v>
      </c>
      <c r="H39" s="36" t="s">
        <v>133</v>
      </c>
      <c r="I39" s="36" t="s">
        <v>48</v>
      </c>
      <c r="J39" s="36" t="s">
        <v>133</v>
      </c>
      <c r="K39" s="36" t="s">
        <v>133</v>
      </c>
      <c r="L39" s="36" t="s">
        <v>133</v>
      </c>
      <c r="M39" s="36" t="s">
        <v>48</v>
      </c>
      <c r="N39" s="36" t="s">
        <v>48</v>
      </c>
      <c r="O39" s="36" t="s">
        <v>133</v>
      </c>
      <c r="P39" s="36" t="s">
        <v>133</v>
      </c>
      <c r="Q39" s="36" t="s">
        <v>133</v>
      </c>
      <c r="R39" s="36" t="s">
        <v>133</v>
      </c>
      <c r="S39" s="36" t="s">
        <v>133</v>
      </c>
      <c r="T39" s="36" t="s">
        <v>133</v>
      </c>
      <c r="U39" s="36" t="s">
        <v>133</v>
      </c>
      <c r="V39" s="36" t="s">
        <v>133</v>
      </c>
      <c r="W39" s="36" t="s">
        <v>133</v>
      </c>
    </row>
    <row r="40" spans="1:23" ht="15.75" thickBot="1" x14ac:dyDescent="0.3">
      <c r="A40" s="62">
        <v>30</v>
      </c>
      <c r="B40" s="63" t="s">
        <v>189</v>
      </c>
      <c r="C40" s="36" t="s">
        <v>167</v>
      </c>
      <c r="D40" s="36" t="s">
        <v>167</v>
      </c>
      <c r="E40" s="36" t="s">
        <v>167</v>
      </c>
      <c r="F40" s="36" t="s">
        <v>167</v>
      </c>
      <c r="G40" s="36" t="s">
        <v>167</v>
      </c>
      <c r="H40" s="36" t="s">
        <v>167</v>
      </c>
      <c r="I40" s="36" t="s">
        <v>167</v>
      </c>
      <c r="J40" s="36" t="s">
        <v>167</v>
      </c>
      <c r="K40" s="36" t="s">
        <v>167</v>
      </c>
      <c r="L40" s="36" t="s">
        <v>167</v>
      </c>
      <c r="M40" s="36" t="s">
        <v>167</v>
      </c>
      <c r="N40" s="36" t="s">
        <v>167</v>
      </c>
      <c r="O40" s="36" t="s">
        <v>167</v>
      </c>
      <c r="P40" s="36" t="s">
        <v>167</v>
      </c>
      <c r="Q40" s="36" t="s">
        <v>167</v>
      </c>
      <c r="R40" s="36" t="s">
        <v>167</v>
      </c>
      <c r="S40" s="36" t="s">
        <v>167</v>
      </c>
      <c r="T40" s="36" t="s">
        <v>167</v>
      </c>
      <c r="U40" s="36" t="s">
        <v>167</v>
      </c>
      <c r="V40" s="36" t="s">
        <v>167</v>
      </c>
      <c r="W40" s="36" t="s">
        <v>167</v>
      </c>
    </row>
    <row r="41" spans="1:23" ht="15.75" thickBot="1" x14ac:dyDescent="0.3">
      <c r="A41" s="62">
        <v>31</v>
      </c>
      <c r="B41" s="63" t="s">
        <v>190</v>
      </c>
      <c r="C41" s="36" t="s">
        <v>133</v>
      </c>
      <c r="D41" s="36" t="s">
        <v>133</v>
      </c>
      <c r="E41" s="36" t="s">
        <v>133</v>
      </c>
      <c r="F41" s="36" t="s">
        <v>133</v>
      </c>
      <c r="G41" s="36" t="s">
        <v>133</v>
      </c>
      <c r="H41" s="36" t="s">
        <v>133</v>
      </c>
      <c r="I41" s="36" t="s">
        <v>133</v>
      </c>
      <c r="J41" s="36" t="s">
        <v>133</v>
      </c>
      <c r="K41" s="36" t="s">
        <v>133</v>
      </c>
      <c r="L41" s="36" t="s">
        <v>133</v>
      </c>
      <c r="M41" s="36" t="s">
        <v>133</v>
      </c>
      <c r="N41" s="36" t="s">
        <v>133</v>
      </c>
      <c r="O41" s="36" t="s">
        <v>133</v>
      </c>
      <c r="P41" s="36" t="s">
        <v>133</v>
      </c>
      <c r="Q41" s="36" t="s">
        <v>133</v>
      </c>
      <c r="R41" s="36" t="s">
        <v>133</v>
      </c>
      <c r="S41" s="36" t="s">
        <v>133</v>
      </c>
      <c r="T41" s="36" t="s">
        <v>133</v>
      </c>
      <c r="U41" s="36" t="s">
        <v>133</v>
      </c>
      <c r="V41" s="36" t="s">
        <v>133</v>
      </c>
      <c r="W41" s="36" t="s">
        <v>133</v>
      </c>
    </row>
    <row r="42" spans="1:23" ht="15.75" thickBot="1" x14ac:dyDescent="0.3">
      <c r="A42" s="62">
        <v>32</v>
      </c>
      <c r="B42" s="63" t="s">
        <v>191</v>
      </c>
      <c r="C42" s="36" t="s">
        <v>133</v>
      </c>
      <c r="D42" s="36" t="s">
        <v>133</v>
      </c>
      <c r="E42" s="36" t="s">
        <v>133</v>
      </c>
      <c r="F42" s="36" t="s">
        <v>133</v>
      </c>
      <c r="G42" s="36" t="s">
        <v>133</v>
      </c>
      <c r="H42" s="36" t="s">
        <v>133</v>
      </c>
      <c r="I42" s="36" t="s">
        <v>133</v>
      </c>
      <c r="J42" s="36" t="s">
        <v>133</v>
      </c>
      <c r="K42" s="36" t="s">
        <v>133</v>
      </c>
      <c r="L42" s="36" t="s">
        <v>133</v>
      </c>
      <c r="M42" s="36" t="s">
        <v>133</v>
      </c>
      <c r="N42" s="36" t="s">
        <v>133</v>
      </c>
      <c r="O42" s="36" t="s">
        <v>133</v>
      </c>
      <c r="P42" s="36" t="s">
        <v>133</v>
      </c>
      <c r="Q42" s="36" t="s">
        <v>133</v>
      </c>
      <c r="R42" s="36" t="s">
        <v>133</v>
      </c>
      <c r="S42" s="36" t="s">
        <v>133</v>
      </c>
      <c r="T42" s="36" t="s">
        <v>133</v>
      </c>
      <c r="U42" s="36" t="s">
        <v>133</v>
      </c>
      <c r="V42" s="36" t="s">
        <v>133</v>
      </c>
      <c r="W42" s="36" t="s">
        <v>133</v>
      </c>
    </row>
    <row r="43" spans="1:23" ht="15.75" thickBot="1" x14ac:dyDescent="0.3">
      <c r="A43" s="62">
        <v>33</v>
      </c>
      <c r="B43" s="63" t="s">
        <v>192</v>
      </c>
      <c r="C43" s="36" t="s">
        <v>133</v>
      </c>
      <c r="D43" s="36" t="s">
        <v>133</v>
      </c>
      <c r="E43" s="36" t="s">
        <v>133</v>
      </c>
      <c r="F43" s="36" t="s">
        <v>133</v>
      </c>
      <c r="G43" s="36" t="s">
        <v>133</v>
      </c>
      <c r="H43" s="36" t="s">
        <v>133</v>
      </c>
      <c r="I43" s="36" t="s">
        <v>133</v>
      </c>
      <c r="J43" s="36" t="s">
        <v>133</v>
      </c>
      <c r="K43" s="36" t="s">
        <v>133</v>
      </c>
      <c r="L43" s="36" t="s">
        <v>133</v>
      </c>
      <c r="M43" s="36" t="s">
        <v>133</v>
      </c>
      <c r="N43" s="36" t="s">
        <v>133</v>
      </c>
      <c r="O43" s="36" t="s">
        <v>133</v>
      </c>
      <c r="P43" s="36" t="s">
        <v>133</v>
      </c>
      <c r="Q43" s="36" t="s">
        <v>133</v>
      </c>
      <c r="R43" s="36" t="s">
        <v>133</v>
      </c>
      <c r="S43" s="36" t="s">
        <v>133</v>
      </c>
      <c r="T43" s="36" t="s">
        <v>133</v>
      </c>
      <c r="U43" s="36" t="s">
        <v>133</v>
      </c>
      <c r="V43" s="36" t="s">
        <v>133</v>
      </c>
      <c r="W43" s="36" t="s">
        <v>133</v>
      </c>
    </row>
    <row r="44" spans="1:23" ht="20.25" thickBot="1" x14ac:dyDescent="0.3">
      <c r="A44" s="62">
        <v>34</v>
      </c>
      <c r="B44" s="63" t="s">
        <v>193</v>
      </c>
      <c r="C44" s="36" t="s">
        <v>133</v>
      </c>
      <c r="D44" s="36" t="s">
        <v>133</v>
      </c>
      <c r="E44" s="36" t="s">
        <v>133</v>
      </c>
      <c r="F44" s="36" t="s">
        <v>133</v>
      </c>
      <c r="G44" s="36" t="s">
        <v>133</v>
      </c>
      <c r="H44" s="36" t="s">
        <v>133</v>
      </c>
      <c r="I44" s="36" t="s">
        <v>133</v>
      </c>
      <c r="J44" s="36" t="s">
        <v>133</v>
      </c>
      <c r="K44" s="36" t="s">
        <v>133</v>
      </c>
      <c r="L44" s="36" t="s">
        <v>133</v>
      </c>
      <c r="M44" s="36" t="s">
        <v>133</v>
      </c>
      <c r="N44" s="36" t="s">
        <v>133</v>
      </c>
      <c r="O44" s="36" t="s">
        <v>133</v>
      </c>
      <c r="P44" s="36" t="s">
        <v>133</v>
      </c>
      <c r="Q44" s="36" t="s">
        <v>133</v>
      </c>
      <c r="R44" s="36" t="s">
        <v>133</v>
      </c>
      <c r="S44" s="36" t="s">
        <v>133</v>
      </c>
      <c r="T44" s="36" t="s">
        <v>133</v>
      </c>
      <c r="U44" s="36" t="s">
        <v>133</v>
      </c>
      <c r="V44" s="36" t="s">
        <v>133</v>
      </c>
      <c r="W44" s="36" t="s">
        <v>133</v>
      </c>
    </row>
    <row r="45" spans="1:23" ht="30" thickBot="1" x14ac:dyDescent="0.3">
      <c r="A45" s="62">
        <v>35</v>
      </c>
      <c r="B45" s="63" t="s">
        <v>194</v>
      </c>
      <c r="C45" s="36" t="s">
        <v>195</v>
      </c>
      <c r="D45" s="36" t="s">
        <v>196</v>
      </c>
      <c r="E45" s="36" t="s">
        <v>196</v>
      </c>
      <c r="F45" s="36" t="s">
        <v>196</v>
      </c>
      <c r="G45" s="36" t="s">
        <v>196</v>
      </c>
      <c r="H45" s="36" t="s">
        <v>196</v>
      </c>
      <c r="I45" s="36" t="s">
        <v>196</v>
      </c>
      <c r="J45" s="36" t="s">
        <v>196</v>
      </c>
      <c r="K45" s="36" t="s">
        <v>196</v>
      </c>
      <c r="L45" s="36" t="s">
        <v>196</v>
      </c>
      <c r="M45" s="36" t="s">
        <v>196</v>
      </c>
      <c r="N45" s="36" t="s">
        <v>196</v>
      </c>
      <c r="O45" s="36" t="s">
        <v>197</v>
      </c>
      <c r="P45" s="36" t="s">
        <v>197</v>
      </c>
      <c r="Q45" s="36" t="s">
        <v>197</v>
      </c>
      <c r="R45" s="36" t="s">
        <v>197</v>
      </c>
      <c r="S45" s="36" t="s">
        <v>197</v>
      </c>
      <c r="T45" s="36" t="s">
        <v>197</v>
      </c>
      <c r="U45" s="36" t="s">
        <v>197</v>
      </c>
      <c r="V45" s="36" t="s">
        <v>197</v>
      </c>
      <c r="W45" s="36" t="s">
        <v>197</v>
      </c>
    </row>
    <row r="46" spans="1:23" ht="15.75" thickBot="1" x14ac:dyDescent="0.3">
      <c r="A46" s="62">
        <v>36</v>
      </c>
      <c r="B46" s="63" t="s">
        <v>198</v>
      </c>
      <c r="C46" s="36" t="s">
        <v>167</v>
      </c>
      <c r="D46" s="36" t="s">
        <v>145</v>
      </c>
      <c r="E46" s="36" t="s">
        <v>145</v>
      </c>
      <c r="F46" s="36" t="s">
        <v>145</v>
      </c>
      <c r="G46" s="36" t="s">
        <v>145</v>
      </c>
      <c r="H46" s="36" t="s">
        <v>145</v>
      </c>
      <c r="I46" s="36" t="s">
        <v>145</v>
      </c>
      <c r="J46" s="36" t="s">
        <v>145</v>
      </c>
      <c r="K46" s="36" t="s">
        <v>145</v>
      </c>
      <c r="L46" s="36" t="s">
        <v>145</v>
      </c>
      <c r="M46" s="36" t="s">
        <v>167</v>
      </c>
      <c r="N46" s="36" t="s">
        <v>167</v>
      </c>
      <c r="O46" s="36" t="s">
        <v>167</v>
      </c>
      <c r="P46" s="36" t="s">
        <v>145</v>
      </c>
      <c r="Q46" s="36" t="s">
        <v>145</v>
      </c>
      <c r="R46" s="36" t="s">
        <v>145</v>
      </c>
      <c r="S46" s="36" t="s">
        <v>167</v>
      </c>
      <c r="T46" s="36" t="s">
        <v>167</v>
      </c>
      <c r="U46" s="36" t="s">
        <v>167</v>
      </c>
      <c r="V46" s="36" t="s">
        <v>167</v>
      </c>
      <c r="W46" s="36" t="s">
        <v>167</v>
      </c>
    </row>
    <row r="47" spans="1:23" ht="27.75" thickBot="1" x14ac:dyDescent="0.3">
      <c r="A47" s="62">
        <v>37</v>
      </c>
      <c r="B47" s="63" t="s">
        <v>199</v>
      </c>
      <c r="C47" s="36" t="s">
        <v>133</v>
      </c>
      <c r="D47" s="36" t="s">
        <v>200</v>
      </c>
      <c r="E47" s="36" t="s">
        <v>201</v>
      </c>
      <c r="F47" s="36" t="s">
        <v>201</v>
      </c>
      <c r="G47" s="36" t="s">
        <v>201</v>
      </c>
      <c r="H47" s="36" t="s">
        <v>201</v>
      </c>
      <c r="I47" s="36" t="s">
        <v>202</v>
      </c>
      <c r="J47" s="36" t="s">
        <v>201</v>
      </c>
      <c r="K47" s="36" t="s">
        <v>200</v>
      </c>
      <c r="L47" s="36" t="s">
        <v>201</v>
      </c>
      <c r="M47" s="36"/>
      <c r="N47" s="36"/>
      <c r="O47" s="36"/>
      <c r="P47" s="36" t="s">
        <v>203</v>
      </c>
      <c r="Q47" s="36" t="s">
        <v>203</v>
      </c>
      <c r="R47" s="36" t="s">
        <v>203</v>
      </c>
      <c r="S47" s="36"/>
      <c r="T47" s="36"/>
      <c r="U47" s="36"/>
      <c r="V47" s="36"/>
      <c r="W47" s="36"/>
    </row>
  </sheetData>
  <sheetProtection password="84A1" sheet="1" objects="1" scenarios="1"/>
  <mergeCells count="3">
    <mergeCell ref="A2:W2"/>
    <mergeCell ref="A8:B8"/>
    <mergeCell ref="A25:B25"/>
  </mergeCells>
  <pageMargins left="0.7" right="0.7" top="0.75" bottom="0.75" header="0.3" footer="0.3"/>
  <pageSetup paperSize="9" scale="43" fitToWidth="0" orientation="landscape" r:id="rId1"/>
  <rowBreaks count="1" manualBreakCount="1">
    <brk id="24" max="25" man="1"/>
  </rowBreaks>
  <colBreaks count="1" manualBreakCount="1">
    <brk id="14"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4"/>
  <sheetViews>
    <sheetView zoomScale="115" zoomScaleNormal="115" workbookViewId="0">
      <selection activeCell="D195" sqref="D195"/>
    </sheetView>
  </sheetViews>
  <sheetFormatPr defaultRowHeight="15" x14ac:dyDescent="0.25"/>
  <cols>
    <col min="1" max="1" width="4.5703125" style="19" customWidth="1"/>
    <col min="2" max="2" width="72.140625" style="4" customWidth="1"/>
    <col min="3" max="3" width="18.85546875" style="19" customWidth="1"/>
    <col min="4" max="7" width="10.7109375" style="19" customWidth="1"/>
    <col min="8" max="16384" width="9.140625" style="19"/>
  </cols>
  <sheetData>
    <row r="2" spans="1:9" x14ac:dyDescent="0.25">
      <c r="A2" s="66"/>
      <c r="B2" s="66"/>
      <c r="C2" s="66"/>
      <c r="D2" s="66"/>
      <c r="E2" s="66"/>
      <c r="F2" s="66"/>
      <c r="G2" s="66"/>
    </row>
    <row r="3" spans="1:9" ht="15.75" thickBot="1" x14ac:dyDescent="0.3">
      <c r="A3" s="14"/>
      <c r="B3" s="32"/>
      <c r="C3" s="20"/>
      <c r="D3" s="95">
        <v>42369</v>
      </c>
      <c r="E3" s="95"/>
      <c r="F3" s="95">
        <v>42004</v>
      </c>
      <c r="G3" s="95"/>
    </row>
    <row r="4" spans="1:9" ht="90.75" thickBot="1" x14ac:dyDescent="0.3">
      <c r="A4" s="15"/>
      <c r="B4" s="22"/>
      <c r="C4" s="15" t="s">
        <v>204</v>
      </c>
      <c r="D4" s="15" t="s">
        <v>205</v>
      </c>
      <c r="E4" s="15" t="s">
        <v>206</v>
      </c>
      <c r="F4" s="15" t="s">
        <v>205</v>
      </c>
      <c r="G4" s="15" t="s">
        <v>206</v>
      </c>
    </row>
    <row r="5" spans="1:9" ht="15.75" thickBot="1" x14ac:dyDescent="0.3">
      <c r="A5" s="67" t="s">
        <v>424</v>
      </c>
      <c r="B5" s="67"/>
      <c r="C5" s="67"/>
      <c r="D5" s="21"/>
      <c r="E5" s="21"/>
      <c r="F5" s="21"/>
      <c r="G5" s="21"/>
    </row>
    <row r="6" spans="1:9" ht="15.75" thickBot="1" x14ac:dyDescent="0.3">
      <c r="A6" s="76">
        <v>1</v>
      </c>
      <c r="B6" s="81" t="s">
        <v>207</v>
      </c>
      <c r="C6" s="23" t="s">
        <v>208</v>
      </c>
      <c r="D6" s="89">
        <f>16054+928</f>
        <v>16982</v>
      </c>
      <c r="E6" s="89"/>
      <c r="F6" s="86">
        <v>16972</v>
      </c>
      <c r="G6" s="86"/>
    </row>
    <row r="7" spans="1:9" ht="15.75" thickBot="1" x14ac:dyDescent="0.3">
      <c r="A7" s="77"/>
      <c r="B7" s="82"/>
      <c r="C7" s="23" t="s">
        <v>209</v>
      </c>
      <c r="D7" s="91"/>
      <c r="E7" s="91"/>
      <c r="F7" s="88"/>
      <c r="G7" s="88"/>
    </row>
    <row r="8" spans="1:9" ht="15.75" thickBot="1" x14ac:dyDescent="0.3">
      <c r="A8" s="22"/>
      <c r="B8" s="23" t="s">
        <v>210</v>
      </c>
      <c r="C8" s="23" t="s">
        <v>209</v>
      </c>
      <c r="D8" s="10">
        <f>+D6</f>
        <v>16982</v>
      </c>
      <c r="E8" s="10"/>
      <c r="F8" s="27">
        <v>16972</v>
      </c>
      <c r="G8" s="27"/>
    </row>
    <row r="9" spans="1:9" ht="27.75" thickBot="1" x14ac:dyDescent="0.3">
      <c r="A9" s="22">
        <v>2</v>
      </c>
      <c r="B9" s="23" t="s">
        <v>211</v>
      </c>
      <c r="C9" s="23" t="s">
        <v>212</v>
      </c>
      <c r="D9" s="10">
        <f>21130.308+18.227+2514.667-1585.883</f>
        <v>22077.319</v>
      </c>
      <c r="E9" s="10"/>
      <c r="F9" s="27">
        <v>20990</v>
      </c>
      <c r="G9" s="27"/>
      <c r="H9" s="19" t="s">
        <v>17</v>
      </c>
      <c r="I9" s="19" t="s">
        <v>17</v>
      </c>
    </row>
    <row r="10" spans="1:9" ht="20.25" thickBot="1" x14ac:dyDescent="0.3">
      <c r="A10" s="22">
        <v>3</v>
      </c>
      <c r="B10" s="23" t="s">
        <v>213</v>
      </c>
      <c r="C10" s="23" t="s">
        <v>214</v>
      </c>
      <c r="D10" s="10">
        <f>6015.326-305.078</f>
        <v>5710.2479999999996</v>
      </c>
      <c r="E10" s="10"/>
      <c r="F10" s="27">
        <v>11259</v>
      </c>
      <c r="G10" s="27"/>
      <c r="H10" s="19" t="s">
        <v>436</v>
      </c>
      <c r="I10" s="19" t="s">
        <v>17</v>
      </c>
    </row>
    <row r="11" spans="1:9" ht="15.75" thickBot="1" x14ac:dyDescent="0.3">
      <c r="A11" s="22" t="s">
        <v>215</v>
      </c>
      <c r="B11" s="23" t="s">
        <v>216</v>
      </c>
      <c r="C11" s="23" t="s">
        <v>217</v>
      </c>
      <c r="D11" s="10"/>
      <c r="E11" s="10"/>
      <c r="F11" s="27"/>
      <c r="G11" s="27"/>
    </row>
    <row r="12" spans="1:9" ht="20.25" thickBot="1" x14ac:dyDescent="0.3">
      <c r="A12" s="22">
        <v>4</v>
      </c>
      <c r="B12" s="23" t="s">
        <v>218</v>
      </c>
      <c r="C12" s="23" t="s">
        <v>219</v>
      </c>
      <c r="D12" s="10" t="s">
        <v>17</v>
      </c>
      <c r="E12" s="10" t="s">
        <v>17</v>
      </c>
      <c r="F12" s="27"/>
      <c r="G12" s="27"/>
    </row>
    <row r="13" spans="1:9" ht="15.75" thickBot="1" x14ac:dyDescent="0.3">
      <c r="A13" s="22" t="s">
        <v>17</v>
      </c>
      <c r="B13" s="23" t="s">
        <v>220</v>
      </c>
      <c r="C13" s="23" t="s">
        <v>221</v>
      </c>
      <c r="D13" s="10"/>
      <c r="E13" s="10"/>
      <c r="F13" s="27"/>
      <c r="G13" s="27"/>
    </row>
    <row r="14" spans="1:9" ht="15.75" thickBot="1" x14ac:dyDescent="0.3">
      <c r="A14" s="22">
        <v>5</v>
      </c>
      <c r="B14" s="23" t="s">
        <v>222</v>
      </c>
      <c r="C14" s="23" t="s">
        <v>223</v>
      </c>
      <c r="D14" s="10">
        <v>305.07799999999997</v>
      </c>
      <c r="E14" s="10"/>
      <c r="F14" s="27">
        <v>265</v>
      </c>
      <c r="G14" s="27"/>
    </row>
    <row r="15" spans="1:9" ht="15.75" thickBot="1" x14ac:dyDescent="0.3">
      <c r="A15" s="22" t="s">
        <v>38</v>
      </c>
      <c r="B15" s="23" t="s">
        <v>224</v>
      </c>
      <c r="C15" s="23" t="s">
        <v>225</v>
      </c>
      <c r="D15" s="10">
        <f>1495.238</f>
        <v>1495.2380000000001</v>
      </c>
      <c r="E15" s="10"/>
      <c r="F15" s="27">
        <v>780</v>
      </c>
      <c r="G15" s="27"/>
      <c r="H15" s="19" t="s">
        <v>17</v>
      </c>
      <c r="I15" s="19" t="s">
        <v>17</v>
      </c>
    </row>
    <row r="16" spans="1:9" ht="15.75" thickBot="1" x14ac:dyDescent="0.3">
      <c r="A16" s="24">
        <v>6</v>
      </c>
      <c r="B16" s="25" t="s">
        <v>226</v>
      </c>
      <c r="C16" s="60"/>
      <c r="D16" s="10">
        <f>+D6+D9+D10+D14+D15</f>
        <v>46569.883000000002</v>
      </c>
      <c r="E16" s="10"/>
      <c r="F16" s="27">
        <v>50265</v>
      </c>
      <c r="G16" s="27"/>
      <c r="I16" s="19" t="s">
        <v>17</v>
      </c>
    </row>
    <row r="17" spans="1:9" ht="15.75" thickBot="1" x14ac:dyDescent="0.3">
      <c r="A17" s="22"/>
      <c r="B17" s="23"/>
      <c r="C17" s="23"/>
      <c r="D17" s="10"/>
      <c r="E17" s="10"/>
      <c r="F17" s="27"/>
      <c r="G17" s="27"/>
    </row>
    <row r="18" spans="1:9" ht="15.75" thickBot="1" x14ac:dyDescent="0.3">
      <c r="A18" s="67" t="s">
        <v>425</v>
      </c>
      <c r="B18" s="67"/>
      <c r="C18" s="67"/>
      <c r="D18" s="27"/>
      <c r="E18" s="27"/>
      <c r="F18" s="27"/>
      <c r="G18" s="27"/>
    </row>
    <row r="19" spans="1:9" ht="15.75" thickBot="1" x14ac:dyDescent="0.3">
      <c r="A19" s="22">
        <v>7</v>
      </c>
      <c r="B19" s="26" t="s">
        <v>227</v>
      </c>
      <c r="C19" s="26" t="s">
        <v>228</v>
      </c>
      <c r="D19" s="28">
        <v>-90.923000000000002</v>
      </c>
      <c r="E19" s="28"/>
      <c r="F19" s="57">
        <v>-83</v>
      </c>
      <c r="G19" s="27"/>
    </row>
    <row r="20" spans="1:9" ht="15.75" thickBot="1" x14ac:dyDescent="0.3">
      <c r="A20" s="22">
        <v>8</v>
      </c>
      <c r="B20" s="26" t="s">
        <v>229</v>
      </c>
      <c r="C20" s="26" t="s">
        <v>230</v>
      </c>
      <c r="D20" s="28">
        <v>-637.65599999999995</v>
      </c>
      <c r="E20" s="28">
        <v>-956.48400000000004</v>
      </c>
      <c r="F20" s="57">
        <v>-336</v>
      </c>
      <c r="G20" s="27">
        <v>-1345</v>
      </c>
    </row>
    <row r="21" spans="1:9" ht="15.75" thickBot="1" x14ac:dyDescent="0.3">
      <c r="A21" s="22">
        <v>9</v>
      </c>
      <c r="B21" s="26" t="s">
        <v>231</v>
      </c>
      <c r="C21" s="26"/>
      <c r="D21" s="10"/>
      <c r="E21" s="10"/>
      <c r="F21" s="57"/>
      <c r="G21" s="27"/>
    </row>
    <row r="22" spans="1:9" ht="20.25" thickBot="1" x14ac:dyDescent="0.3">
      <c r="A22" s="22">
        <v>10</v>
      </c>
      <c r="B22" s="26" t="s">
        <v>232</v>
      </c>
      <c r="C22" s="26" t="s">
        <v>233</v>
      </c>
      <c r="D22" s="10">
        <v>-112.61499999999999</v>
      </c>
      <c r="E22" s="10">
        <v>-168.9222</v>
      </c>
      <c r="F22" s="57">
        <v>-54</v>
      </c>
      <c r="G22" s="27">
        <v>-217</v>
      </c>
    </row>
    <row r="23" spans="1:9" ht="15.75" thickBot="1" x14ac:dyDescent="0.3">
      <c r="A23" s="22">
        <v>11</v>
      </c>
      <c r="B23" s="26" t="s">
        <v>234</v>
      </c>
      <c r="C23" s="26" t="s">
        <v>235</v>
      </c>
      <c r="D23" s="10">
        <v>-666.23599999999999</v>
      </c>
      <c r="E23" s="10"/>
      <c r="F23" s="57">
        <v>-832</v>
      </c>
      <c r="G23" s="27"/>
    </row>
    <row r="24" spans="1:9" ht="15.75" thickBot="1" x14ac:dyDescent="0.3">
      <c r="A24" s="76">
        <v>12</v>
      </c>
      <c r="B24" s="81" t="s">
        <v>236</v>
      </c>
      <c r="C24" s="26" t="s">
        <v>237</v>
      </c>
      <c r="D24" s="89">
        <v>-453.82299999999998</v>
      </c>
      <c r="E24" s="89">
        <v>-680.73469499999999</v>
      </c>
      <c r="F24" s="96">
        <v>-263</v>
      </c>
      <c r="G24" s="86">
        <v>-1051</v>
      </c>
      <c r="I24" s="19" t="s">
        <v>436</v>
      </c>
    </row>
    <row r="25" spans="1:9" ht="15.75" thickBot="1" x14ac:dyDescent="0.3">
      <c r="A25" s="77"/>
      <c r="B25" s="82"/>
      <c r="C25" s="26" t="s">
        <v>238</v>
      </c>
      <c r="D25" s="91"/>
      <c r="E25" s="91"/>
      <c r="F25" s="97"/>
      <c r="G25" s="88"/>
    </row>
    <row r="26" spans="1:9" ht="15.75" thickBot="1" x14ac:dyDescent="0.3">
      <c r="A26" s="22">
        <v>13</v>
      </c>
      <c r="B26" s="26" t="s">
        <v>239</v>
      </c>
      <c r="C26" s="26" t="s">
        <v>240</v>
      </c>
      <c r="D26" s="10"/>
      <c r="E26" s="10"/>
      <c r="F26" s="57"/>
      <c r="G26" s="27"/>
    </row>
    <row r="27" spans="1:9" ht="15.75" thickBot="1" x14ac:dyDescent="0.3">
      <c r="A27" s="22">
        <v>14</v>
      </c>
      <c r="B27" s="26" t="s">
        <v>241</v>
      </c>
      <c r="C27" s="26" t="s">
        <v>242</v>
      </c>
      <c r="D27" s="10">
        <f>89-52.712+31.627</f>
        <v>67.914999999999992</v>
      </c>
      <c r="E27" s="10">
        <v>-31.62735</v>
      </c>
      <c r="F27" s="57">
        <v>202</v>
      </c>
      <c r="G27" s="27">
        <v>-37</v>
      </c>
    </row>
    <row r="28" spans="1:9" ht="15.75" thickBot="1" x14ac:dyDescent="0.3">
      <c r="A28" s="22">
        <v>15</v>
      </c>
      <c r="B28" s="26" t="s">
        <v>243</v>
      </c>
      <c r="C28" s="26" t="s">
        <v>244</v>
      </c>
      <c r="D28" s="10">
        <v>-257.34699999999998</v>
      </c>
      <c r="E28" s="10">
        <v>-386</v>
      </c>
      <c r="F28" s="57">
        <v>-118</v>
      </c>
      <c r="G28" s="27">
        <v>-471</v>
      </c>
    </row>
    <row r="29" spans="1:9" ht="15.75" thickBot="1" x14ac:dyDescent="0.3">
      <c r="A29" s="22">
        <v>16</v>
      </c>
      <c r="B29" s="26" t="s">
        <v>245</v>
      </c>
      <c r="C29" s="26" t="s">
        <v>246</v>
      </c>
      <c r="D29" s="10">
        <v>-18.227</v>
      </c>
      <c r="E29" s="10"/>
      <c r="F29" s="57">
        <v>-46</v>
      </c>
      <c r="G29" s="27"/>
    </row>
    <row r="30" spans="1:9" ht="20.25" thickBot="1" x14ac:dyDescent="0.3">
      <c r="A30" s="22">
        <v>17</v>
      </c>
      <c r="B30" s="26" t="s">
        <v>247</v>
      </c>
      <c r="C30" s="26" t="s">
        <v>248</v>
      </c>
      <c r="D30" s="10"/>
      <c r="E30" s="10"/>
      <c r="F30" s="57"/>
      <c r="G30" s="27"/>
    </row>
    <row r="31" spans="1:9" ht="19.5" customHeight="1" thickBot="1" x14ac:dyDescent="0.3">
      <c r="A31" s="76">
        <v>18</v>
      </c>
      <c r="B31" s="81" t="s">
        <v>249</v>
      </c>
      <c r="C31" s="26" t="s">
        <v>250</v>
      </c>
      <c r="D31" s="100"/>
      <c r="E31" s="100"/>
      <c r="F31" s="98"/>
      <c r="G31" s="102"/>
    </row>
    <row r="32" spans="1:9" ht="21.75" customHeight="1" thickBot="1" x14ac:dyDescent="0.3">
      <c r="A32" s="77"/>
      <c r="B32" s="82"/>
      <c r="C32" s="26" t="s">
        <v>251</v>
      </c>
      <c r="D32" s="101"/>
      <c r="E32" s="101"/>
      <c r="F32" s="99"/>
      <c r="G32" s="103"/>
    </row>
    <row r="33" spans="1:7" ht="15.75" thickBot="1" x14ac:dyDescent="0.3">
      <c r="A33" s="76">
        <v>19</v>
      </c>
      <c r="B33" s="81" t="s">
        <v>252</v>
      </c>
      <c r="C33" s="26" t="s">
        <v>253</v>
      </c>
      <c r="D33" s="89">
        <v>-558.279</v>
      </c>
      <c r="E33" s="89">
        <v>-838</v>
      </c>
      <c r="F33" s="96">
        <v>-2829</v>
      </c>
      <c r="G33" s="86">
        <v>-11317.3416</v>
      </c>
    </row>
    <row r="34" spans="1:7" ht="15.75" thickBot="1" x14ac:dyDescent="0.3">
      <c r="A34" s="93"/>
      <c r="B34" s="94"/>
      <c r="C34" s="26" t="s">
        <v>254</v>
      </c>
      <c r="D34" s="90"/>
      <c r="E34" s="90"/>
      <c r="F34" s="104"/>
      <c r="G34" s="87"/>
    </row>
    <row r="35" spans="1:7" ht="15.75" thickBot="1" x14ac:dyDescent="0.3">
      <c r="A35" s="77"/>
      <c r="B35" s="82"/>
      <c r="C35" s="26" t="s">
        <v>255</v>
      </c>
      <c r="D35" s="91"/>
      <c r="E35" s="91"/>
      <c r="F35" s="97"/>
      <c r="G35" s="88"/>
    </row>
    <row r="36" spans="1:7" ht="15.75" thickBot="1" x14ac:dyDescent="0.3">
      <c r="A36" s="22">
        <v>20</v>
      </c>
      <c r="B36" s="26" t="s">
        <v>256</v>
      </c>
      <c r="C36" s="26"/>
      <c r="D36" s="10"/>
      <c r="E36" s="10"/>
      <c r="F36" s="57" t="s">
        <v>17</v>
      </c>
      <c r="G36" s="27"/>
    </row>
    <row r="37" spans="1:7" ht="20.25" thickBot="1" x14ac:dyDescent="0.3">
      <c r="A37" s="22" t="s">
        <v>257</v>
      </c>
      <c r="B37" s="26" t="s">
        <v>258</v>
      </c>
      <c r="C37" s="26" t="s">
        <v>259</v>
      </c>
      <c r="D37" s="10"/>
      <c r="E37" s="10"/>
      <c r="F37" s="57"/>
      <c r="G37" s="27"/>
    </row>
    <row r="38" spans="1:7" ht="15.75" thickBot="1" x14ac:dyDescent="0.3">
      <c r="A38" s="22" t="s">
        <v>260</v>
      </c>
      <c r="B38" s="26" t="s">
        <v>261</v>
      </c>
      <c r="C38" s="26" t="s">
        <v>262</v>
      </c>
      <c r="D38" s="10"/>
      <c r="E38" s="10"/>
      <c r="F38" s="57"/>
      <c r="G38" s="27"/>
    </row>
    <row r="39" spans="1:7" ht="15.75" thickBot="1" x14ac:dyDescent="0.3">
      <c r="A39" s="76" t="s">
        <v>263</v>
      </c>
      <c r="B39" s="81" t="s">
        <v>264</v>
      </c>
      <c r="C39" s="26" t="s">
        <v>265</v>
      </c>
      <c r="D39" s="100"/>
      <c r="E39" s="100"/>
      <c r="F39" s="98"/>
      <c r="G39" s="102"/>
    </row>
    <row r="40" spans="1:7" ht="15.75" thickBot="1" x14ac:dyDescent="0.3">
      <c r="A40" s="93"/>
      <c r="B40" s="94"/>
      <c r="C40" s="26" t="s">
        <v>266</v>
      </c>
      <c r="D40" s="105"/>
      <c r="E40" s="105"/>
      <c r="F40" s="106"/>
      <c r="G40" s="107"/>
    </row>
    <row r="41" spans="1:7" ht="15.75" thickBot="1" x14ac:dyDescent="0.3">
      <c r="A41" s="93"/>
      <c r="B41" s="94"/>
      <c r="C41" s="26" t="s">
        <v>267</v>
      </c>
      <c r="D41" s="105"/>
      <c r="E41" s="105"/>
      <c r="F41" s="106"/>
      <c r="G41" s="107"/>
    </row>
    <row r="42" spans="1:7" ht="15.75" thickBot="1" x14ac:dyDescent="0.3">
      <c r="A42" s="77"/>
      <c r="B42" s="82"/>
      <c r="C42" s="26">
        <v>258</v>
      </c>
      <c r="D42" s="101"/>
      <c r="E42" s="101"/>
      <c r="F42" s="99"/>
      <c r="G42" s="103"/>
    </row>
    <row r="43" spans="1:7" ht="15.75" thickBot="1" x14ac:dyDescent="0.3">
      <c r="A43" s="22" t="s">
        <v>268</v>
      </c>
      <c r="B43" s="26" t="s">
        <v>269</v>
      </c>
      <c r="C43" s="26" t="s">
        <v>270</v>
      </c>
      <c r="D43" s="10"/>
      <c r="E43" s="10"/>
      <c r="F43" s="57"/>
      <c r="G43" s="27"/>
    </row>
    <row r="44" spans="1:7" ht="15.75" thickBot="1" x14ac:dyDescent="0.3">
      <c r="A44" s="76">
        <v>21</v>
      </c>
      <c r="B44" s="81" t="s">
        <v>271</v>
      </c>
      <c r="C44" s="26" t="s">
        <v>272</v>
      </c>
      <c r="D44" s="100"/>
      <c r="E44" s="100"/>
      <c r="F44" s="98"/>
      <c r="G44" s="102"/>
    </row>
    <row r="45" spans="1:7" ht="15.75" thickBot="1" x14ac:dyDescent="0.3">
      <c r="A45" s="77"/>
      <c r="B45" s="82"/>
      <c r="C45" s="26" t="s">
        <v>273</v>
      </c>
      <c r="D45" s="101"/>
      <c r="E45" s="101"/>
      <c r="F45" s="99"/>
      <c r="G45" s="103"/>
    </row>
    <row r="46" spans="1:7" ht="15.75" thickBot="1" x14ac:dyDescent="0.3">
      <c r="A46" s="22">
        <v>22</v>
      </c>
      <c r="B46" s="26" t="s">
        <v>274</v>
      </c>
      <c r="C46" s="26" t="s">
        <v>275</v>
      </c>
      <c r="D46" s="10"/>
      <c r="E46" s="10"/>
      <c r="F46" s="57"/>
      <c r="G46" s="27"/>
    </row>
    <row r="47" spans="1:7" ht="15.75" thickBot="1" x14ac:dyDescent="0.3">
      <c r="A47" s="76">
        <v>23</v>
      </c>
      <c r="B47" s="81" t="s">
        <v>276</v>
      </c>
      <c r="C47" s="26" t="s">
        <v>277</v>
      </c>
      <c r="D47" s="100"/>
      <c r="E47" s="100"/>
      <c r="F47" s="98"/>
      <c r="G47" s="102"/>
    </row>
    <row r="48" spans="1:7" ht="15.75" thickBot="1" x14ac:dyDescent="0.3">
      <c r="A48" s="77"/>
      <c r="B48" s="82"/>
      <c r="C48" s="26" t="s">
        <v>278</v>
      </c>
      <c r="D48" s="101"/>
      <c r="E48" s="101"/>
      <c r="F48" s="99"/>
      <c r="G48" s="103"/>
    </row>
    <row r="49" spans="1:9" ht="15.75" thickBot="1" x14ac:dyDescent="0.3">
      <c r="A49" s="22">
        <v>24</v>
      </c>
      <c r="B49" s="26" t="s">
        <v>256</v>
      </c>
      <c r="C49" s="26"/>
      <c r="D49" s="10"/>
      <c r="E49" s="10"/>
      <c r="F49" s="57"/>
      <c r="G49" s="27"/>
    </row>
    <row r="50" spans="1:9" ht="15.75" thickBot="1" x14ac:dyDescent="0.3">
      <c r="A50" s="76">
        <v>25</v>
      </c>
      <c r="B50" s="81" t="s">
        <v>279</v>
      </c>
      <c r="C50" s="26" t="s">
        <v>272</v>
      </c>
      <c r="D50" s="100"/>
      <c r="E50" s="100" t="s">
        <v>17</v>
      </c>
      <c r="F50" s="98"/>
      <c r="G50" s="102"/>
    </row>
    <row r="51" spans="1:9" ht="15.75" thickBot="1" x14ac:dyDescent="0.3">
      <c r="A51" s="77"/>
      <c r="B51" s="82"/>
      <c r="C51" s="26" t="s">
        <v>273</v>
      </c>
      <c r="D51" s="101"/>
      <c r="E51" s="101"/>
      <c r="F51" s="99"/>
      <c r="G51" s="103"/>
    </row>
    <row r="52" spans="1:9" ht="15.75" thickBot="1" x14ac:dyDescent="0.3">
      <c r="A52" s="22" t="s">
        <v>280</v>
      </c>
      <c r="B52" s="26" t="s">
        <v>281</v>
      </c>
      <c r="C52" s="26" t="s">
        <v>282</v>
      </c>
      <c r="D52" s="10"/>
      <c r="E52" s="10"/>
      <c r="F52" s="57"/>
      <c r="G52" s="27"/>
    </row>
    <row r="53" spans="1:9" ht="15.75" thickBot="1" x14ac:dyDescent="0.3">
      <c r="A53" s="22" t="s">
        <v>283</v>
      </c>
      <c r="B53" s="26" t="s">
        <v>284</v>
      </c>
      <c r="C53" s="26" t="s">
        <v>285</v>
      </c>
      <c r="D53" s="10"/>
      <c r="E53" s="10"/>
      <c r="F53" s="57"/>
      <c r="G53" s="27"/>
    </row>
    <row r="54" spans="1:9" ht="20.25" thickBot="1" x14ac:dyDescent="0.3">
      <c r="A54" s="22">
        <v>26</v>
      </c>
      <c r="B54" s="26" t="s">
        <v>286</v>
      </c>
      <c r="C54" s="26"/>
      <c r="D54" s="10">
        <f>SUM(D55+D59)</f>
        <v>-2288.7599999999998</v>
      </c>
      <c r="E54" s="10"/>
      <c r="F54" s="57">
        <v>-3561</v>
      </c>
      <c r="G54" s="27"/>
    </row>
    <row r="55" spans="1:9" ht="15.75" thickBot="1" x14ac:dyDescent="0.3">
      <c r="A55" s="22" t="s">
        <v>33</v>
      </c>
      <c r="B55" s="26" t="s">
        <v>287</v>
      </c>
      <c r="C55" s="26"/>
      <c r="D55" s="28">
        <f>SUM(D56:D58)</f>
        <v>-2533.1889999999999</v>
      </c>
      <c r="E55" s="28"/>
      <c r="F55" s="57">
        <v>-3984</v>
      </c>
      <c r="G55" s="27"/>
    </row>
    <row r="56" spans="1:9" ht="15.75" thickBot="1" x14ac:dyDescent="0.3">
      <c r="A56" s="22"/>
      <c r="B56" s="26" t="s">
        <v>288</v>
      </c>
      <c r="C56" s="26">
        <v>468</v>
      </c>
      <c r="D56" s="28">
        <v>-195.523</v>
      </c>
      <c r="E56" s="28"/>
      <c r="F56" s="57">
        <v>-291</v>
      </c>
      <c r="G56" s="27"/>
    </row>
    <row r="57" spans="1:9" ht="15.75" thickBot="1" x14ac:dyDescent="0.3">
      <c r="A57" s="22"/>
      <c r="B57" s="26" t="s">
        <v>289</v>
      </c>
      <c r="C57" s="26">
        <v>468</v>
      </c>
      <c r="D57" s="28">
        <v>-1579.7429999999999</v>
      </c>
      <c r="E57" s="28"/>
      <c r="F57" s="57">
        <v>-2095</v>
      </c>
      <c r="G57" s="27"/>
    </row>
    <row r="58" spans="1:9" ht="15.75" thickBot="1" x14ac:dyDescent="0.3">
      <c r="A58" s="22"/>
      <c r="B58" s="26" t="s">
        <v>290</v>
      </c>
      <c r="C58" s="26">
        <v>468</v>
      </c>
      <c r="D58" s="28">
        <v>-757.923</v>
      </c>
      <c r="E58" s="28"/>
      <c r="F58" s="57">
        <v>-1597</v>
      </c>
      <c r="G58" s="27"/>
    </row>
    <row r="59" spans="1:9" ht="20.25" thickBot="1" x14ac:dyDescent="0.3">
      <c r="A59" s="22" t="s">
        <v>35</v>
      </c>
      <c r="B59" s="26" t="s">
        <v>291</v>
      </c>
      <c r="C59" s="26">
        <v>481</v>
      </c>
      <c r="D59" s="10">
        <f>+D60</f>
        <v>244.429</v>
      </c>
      <c r="E59" s="10"/>
      <c r="F59" s="57">
        <v>422</v>
      </c>
      <c r="G59" s="27"/>
    </row>
    <row r="60" spans="1:9" ht="15.75" thickBot="1" x14ac:dyDescent="0.3">
      <c r="A60" s="22"/>
      <c r="B60" s="26" t="s">
        <v>292</v>
      </c>
      <c r="C60" s="26">
        <v>481</v>
      </c>
      <c r="D60" s="10">
        <v>244.429</v>
      </c>
      <c r="E60" s="10"/>
      <c r="F60" s="57">
        <v>422</v>
      </c>
      <c r="G60" s="27"/>
    </row>
    <row r="61" spans="1:9" ht="15.75" thickBot="1" x14ac:dyDescent="0.3">
      <c r="A61" s="22">
        <v>27</v>
      </c>
      <c r="B61" s="26" t="s">
        <v>293</v>
      </c>
      <c r="C61" s="26" t="s">
        <v>294</v>
      </c>
      <c r="D61" s="10">
        <v>0</v>
      </c>
      <c r="E61" s="10"/>
      <c r="F61" s="57">
        <v>-1802</v>
      </c>
      <c r="G61" s="27"/>
    </row>
    <row r="62" spans="1:9" ht="15.75" thickBot="1" x14ac:dyDescent="0.3">
      <c r="A62" s="24">
        <v>28</v>
      </c>
      <c r="B62" s="35" t="s">
        <v>295</v>
      </c>
      <c r="C62" s="56"/>
      <c r="D62" s="55">
        <f>SUM(D19:D54)</f>
        <v>-5015.9509999999991</v>
      </c>
      <c r="E62" s="10" t="s">
        <v>17</v>
      </c>
      <c r="F62" s="27">
        <v>-9722</v>
      </c>
      <c r="G62" s="27"/>
    </row>
    <row r="63" spans="1:9" ht="15.75" thickBot="1" x14ac:dyDescent="0.3">
      <c r="A63" s="24">
        <v>29</v>
      </c>
      <c r="B63" s="35" t="s">
        <v>296</v>
      </c>
      <c r="C63" s="56"/>
      <c r="D63" s="55">
        <f>+D62+D16</f>
        <v>41553.932000000001</v>
      </c>
      <c r="E63" s="10">
        <v>-41554</v>
      </c>
      <c r="F63" s="27">
        <v>40543</v>
      </c>
      <c r="G63" s="27"/>
      <c r="H63" s="19" t="s">
        <v>17</v>
      </c>
      <c r="I63" s="19" t="s">
        <v>17</v>
      </c>
    </row>
    <row r="64" spans="1:9" ht="15.75" thickBot="1" x14ac:dyDescent="0.3">
      <c r="A64" s="22"/>
      <c r="B64" s="26"/>
      <c r="C64" s="26"/>
      <c r="D64" s="10" t="s">
        <v>17</v>
      </c>
      <c r="E64" s="10"/>
      <c r="F64" s="27"/>
      <c r="G64" s="27"/>
    </row>
    <row r="65" spans="1:8" ht="15.75" thickBot="1" x14ac:dyDescent="0.3">
      <c r="A65" s="67" t="s">
        <v>426</v>
      </c>
      <c r="B65" s="67"/>
      <c r="C65" s="67"/>
      <c r="D65" s="29" t="s">
        <v>17</v>
      </c>
      <c r="E65" s="29"/>
      <c r="F65" s="27"/>
      <c r="G65" s="27"/>
    </row>
    <row r="66" spans="1:8" ht="15.75" thickBot="1" x14ac:dyDescent="0.3">
      <c r="A66" s="22">
        <v>30</v>
      </c>
      <c r="B66" s="38" t="s">
        <v>207</v>
      </c>
      <c r="C66" s="38" t="s">
        <v>297</v>
      </c>
      <c r="D66" s="10">
        <f>2066.305-5</f>
        <v>2061.3049999999998</v>
      </c>
      <c r="E66" s="10"/>
      <c r="F66" s="27"/>
      <c r="G66" s="27"/>
    </row>
    <row r="67" spans="1:8" ht="15.75" thickBot="1" x14ac:dyDescent="0.3">
      <c r="A67" s="22">
        <v>31</v>
      </c>
      <c r="B67" s="38" t="s">
        <v>298</v>
      </c>
      <c r="C67" s="38"/>
      <c r="D67" s="10"/>
      <c r="E67" s="10"/>
      <c r="F67" s="27"/>
      <c r="G67" s="27"/>
    </row>
    <row r="68" spans="1:8" ht="15.75" thickBot="1" x14ac:dyDescent="0.3">
      <c r="A68" s="22">
        <v>32</v>
      </c>
      <c r="B68" s="38" t="s">
        <v>299</v>
      </c>
      <c r="C68" s="38"/>
      <c r="D68" s="10"/>
      <c r="E68" s="10"/>
      <c r="F68" s="27"/>
      <c r="G68" s="27"/>
    </row>
    <row r="69" spans="1:8" ht="20.25" thickBot="1" x14ac:dyDescent="0.3">
      <c r="A69" s="22">
        <v>33</v>
      </c>
      <c r="B69" s="38" t="s">
        <v>300</v>
      </c>
      <c r="C69" s="38" t="s">
        <v>301</v>
      </c>
      <c r="D69" s="10">
        <v>5186.9409999999998</v>
      </c>
      <c r="E69" s="10"/>
      <c r="F69" s="27">
        <v>5727</v>
      </c>
      <c r="G69" s="27"/>
    </row>
    <row r="70" spans="1:8" ht="15.75" thickBot="1" x14ac:dyDescent="0.3">
      <c r="A70" s="22"/>
      <c r="B70" s="38" t="s">
        <v>302</v>
      </c>
      <c r="C70" s="38" t="s">
        <v>303</v>
      </c>
      <c r="D70" s="10"/>
      <c r="E70" s="10"/>
      <c r="F70" s="27"/>
      <c r="G70" s="27"/>
    </row>
    <row r="71" spans="1:8" ht="20.25" thickBot="1" x14ac:dyDescent="0.3">
      <c r="A71" s="22">
        <v>34</v>
      </c>
      <c r="B71" s="38" t="s">
        <v>304</v>
      </c>
      <c r="C71" s="38" t="s">
        <v>305</v>
      </c>
      <c r="D71" s="10"/>
      <c r="E71" s="10"/>
      <c r="F71" s="27"/>
      <c r="G71" s="27"/>
    </row>
    <row r="72" spans="1:8" ht="15.75" thickBot="1" x14ac:dyDescent="0.3">
      <c r="A72" s="22">
        <v>35</v>
      </c>
      <c r="B72" s="38" t="s">
        <v>306</v>
      </c>
      <c r="C72" s="38" t="s">
        <v>301</v>
      </c>
      <c r="D72" s="10"/>
      <c r="E72" s="10"/>
      <c r="F72" s="27"/>
      <c r="G72" s="27"/>
    </row>
    <row r="73" spans="1:8" ht="15.75" thickBot="1" x14ac:dyDescent="0.3">
      <c r="A73" s="43">
        <v>36</v>
      </c>
      <c r="B73" s="43" t="s">
        <v>307</v>
      </c>
      <c r="C73" s="43"/>
      <c r="D73" s="10">
        <f>SUM(D66:D72)</f>
        <v>7248.2459999999992</v>
      </c>
      <c r="E73" s="10"/>
      <c r="F73" s="27">
        <v>5727</v>
      </c>
      <c r="G73" s="27"/>
    </row>
    <row r="74" spans="1:8" ht="15.75" thickBot="1" x14ac:dyDescent="0.3">
      <c r="A74" s="22"/>
      <c r="B74" s="26"/>
      <c r="C74" s="26"/>
      <c r="D74" s="10"/>
      <c r="E74" s="10"/>
      <c r="F74" s="27"/>
      <c r="G74" s="27"/>
    </row>
    <row r="75" spans="1:8" ht="15.75" thickBot="1" x14ac:dyDescent="0.3">
      <c r="A75" s="67" t="s">
        <v>427</v>
      </c>
      <c r="B75" s="67"/>
      <c r="C75" s="67"/>
      <c r="D75" s="29"/>
      <c r="E75" s="29"/>
      <c r="F75" s="27"/>
      <c r="G75" s="27"/>
    </row>
    <row r="76" spans="1:8" ht="15.75" thickBot="1" x14ac:dyDescent="0.3">
      <c r="A76" s="76">
        <v>37</v>
      </c>
      <c r="B76" s="78" t="s">
        <v>308</v>
      </c>
      <c r="C76" s="44" t="s">
        <v>309</v>
      </c>
      <c r="D76" s="10"/>
      <c r="E76" s="10"/>
      <c r="F76" s="27"/>
      <c r="G76" s="27"/>
    </row>
    <row r="77" spans="1:8" ht="15.75" thickBot="1" x14ac:dyDescent="0.3">
      <c r="A77" s="77"/>
      <c r="B77" s="79"/>
      <c r="C77" s="45" t="s">
        <v>310</v>
      </c>
      <c r="D77" s="10"/>
      <c r="E77" s="10"/>
      <c r="F77" s="27"/>
      <c r="G77" s="27"/>
    </row>
    <row r="78" spans="1:8" ht="20.25" thickBot="1" x14ac:dyDescent="0.3">
      <c r="A78" s="46">
        <v>38</v>
      </c>
      <c r="B78" s="47" t="s">
        <v>311</v>
      </c>
      <c r="C78" s="45" t="s">
        <v>312</v>
      </c>
      <c r="D78" s="10"/>
      <c r="E78" s="10"/>
      <c r="F78" s="27"/>
      <c r="G78" s="27"/>
    </row>
    <row r="79" spans="1:8" ht="15.75" thickBot="1" x14ac:dyDescent="0.3">
      <c r="A79" s="69">
        <v>39</v>
      </c>
      <c r="B79" s="80" t="s">
        <v>313</v>
      </c>
      <c r="C79" s="44" t="s">
        <v>314</v>
      </c>
      <c r="D79" s="10"/>
      <c r="E79" s="10"/>
      <c r="F79" s="27">
        <v>5727</v>
      </c>
      <c r="G79" s="27"/>
      <c r="H79" s="58" t="s">
        <v>17</v>
      </c>
    </row>
    <row r="80" spans="1:8" ht="15.75" thickBot="1" x14ac:dyDescent="0.3">
      <c r="A80" s="70"/>
      <c r="B80" s="79"/>
      <c r="C80" s="48" t="s">
        <v>421</v>
      </c>
      <c r="D80" s="10"/>
      <c r="E80" s="10"/>
      <c r="F80" s="27"/>
      <c r="G80" s="27"/>
    </row>
    <row r="81" spans="1:7" ht="30" thickBot="1" x14ac:dyDescent="0.3">
      <c r="A81" s="46">
        <v>40</v>
      </c>
      <c r="B81" s="47" t="s">
        <v>315</v>
      </c>
      <c r="C81" s="45" t="s">
        <v>316</v>
      </c>
      <c r="D81" s="10">
        <f>-674689000/1000000</f>
        <v>-674.68899999999996</v>
      </c>
      <c r="E81" s="10"/>
      <c r="F81" s="27"/>
      <c r="G81" s="27"/>
    </row>
    <row r="82" spans="1:7" ht="30" thickBot="1" x14ac:dyDescent="0.3">
      <c r="A82" s="46">
        <v>41</v>
      </c>
      <c r="B82" s="47" t="s">
        <v>317</v>
      </c>
      <c r="C82" s="45"/>
      <c r="D82" s="10">
        <v>-1715.56</v>
      </c>
      <c r="E82" s="10"/>
      <c r="F82" s="27">
        <v>-7529</v>
      </c>
      <c r="G82" s="27"/>
    </row>
    <row r="83" spans="1:7" x14ac:dyDescent="0.25">
      <c r="A83" s="69" t="s">
        <v>318</v>
      </c>
      <c r="B83" s="80" t="s">
        <v>319</v>
      </c>
      <c r="C83" s="44" t="s">
        <v>320</v>
      </c>
      <c r="D83" s="89">
        <f>+D82</f>
        <v>-1715.56</v>
      </c>
      <c r="E83" s="89"/>
      <c r="F83" s="86">
        <v>-7529</v>
      </c>
      <c r="G83" s="86"/>
    </row>
    <row r="84" spans="1:7" x14ac:dyDescent="0.25">
      <c r="A84" s="92"/>
      <c r="B84" s="78"/>
      <c r="C84" s="44" t="s">
        <v>321</v>
      </c>
      <c r="D84" s="90"/>
      <c r="E84" s="90"/>
      <c r="F84" s="87"/>
      <c r="G84" s="87"/>
    </row>
    <row r="85" spans="1:7" x14ac:dyDescent="0.25">
      <c r="A85" s="92"/>
      <c r="B85" s="78"/>
      <c r="C85" s="44" t="s">
        <v>322</v>
      </c>
      <c r="D85" s="90"/>
      <c r="E85" s="90"/>
      <c r="F85" s="87"/>
      <c r="G85" s="87"/>
    </row>
    <row r="86" spans="1:7" ht="15.75" thickBot="1" x14ac:dyDescent="0.3">
      <c r="A86" s="70"/>
      <c r="B86" s="79"/>
      <c r="C86" s="45" t="s">
        <v>323</v>
      </c>
      <c r="D86" s="91"/>
      <c r="E86" s="91"/>
      <c r="F86" s="88"/>
      <c r="G86" s="88"/>
    </row>
    <row r="87" spans="1:7" ht="20.25" thickBot="1" x14ac:dyDescent="0.3">
      <c r="A87" s="46"/>
      <c r="B87" s="47" t="s">
        <v>324</v>
      </c>
      <c r="C87" s="45"/>
      <c r="D87" s="10"/>
      <c r="E87" s="10"/>
      <c r="F87" s="27"/>
      <c r="G87" s="27"/>
    </row>
    <row r="88" spans="1:7" ht="15.75" thickBot="1" x14ac:dyDescent="0.3">
      <c r="A88" s="69" t="s">
        <v>325</v>
      </c>
      <c r="B88" s="71" t="s">
        <v>326</v>
      </c>
      <c r="C88" s="45" t="s">
        <v>327</v>
      </c>
      <c r="D88" s="10"/>
      <c r="E88" s="10"/>
      <c r="F88" s="27"/>
      <c r="G88" s="27"/>
    </row>
    <row r="89" spans="1:7" ht="15.75" thickBot="1" x14ac:dyDescent="0.3">
      <c r="A89" s="70"/>
      <c r="B89" s="72"/>
      <c r="C89" s="45" t="s">
        <v>328</v>
      </c>
      <c r="D89" s="10"/>
      <c r="E89" s="10"/>
      <c r="F89" s="27"/>
      <c r="G89" s="27"/>
    </row>
    <row r="90" spans="1:7" ht="20.25" thickBot="1" x14ac:dyDescent="0.3">
      <c r="A90" s="46"/>
      <c r="B90" s="47" t="s">
        <v>329</v>
      </c>
      <c r="C90" s="45"/>
      <c r="D90" s="10"/>
      <c r="E90" s="10"/>
      <c r="F90" s="27"/>
      <c r="G90" s="27"/>
    </row>
    <row r="91" spans="1:7" ht="20.25" thickBot="1" x14ac:dyDescent="0.3">
      <c r="A91" s="46" t="s">
        <v>330</v>
      </c>
      <c r="B91" s="47" t="s">
        <v>331</v>
      </c>
      <c r="C91" s="45" t="s">
        <v>332</v>
      </c>
      <c r="D91" s="10"/>
      <c r="E91" s="10"/>
      <c r="F91" s="27"/>
      <c r="G91" s="27"/>
    </row>
    <row r="92" spans="1:7" ht="15.75" thickBot="1" x14ac:dyDescent="0.3">
      <c r="A92" s="46"/>
      <c r="B92" s="47" t="s">
        <v>333</v>
      </c>
      <c r="C92" s="45">
        <v>467</v>
      </c>
      <c r="D92" s="10"/>
      <c r="E92" s="10"/>
      <c r="F92" s="27"/>
      <c r="G92" s="27"/>
    </row>
    <row r="93" spans="1:7" ht="15.75" thickBot="1" x14ac:dyDescent="0.3">
      <c r="A93" s="46"/>
      <c r="B93" s="47" t="s">
        <v>334</v>
      </c>
      <c r="C93" s="45">
        <v>468</v>
      </c>
      <c r="D93" s="10"/>
      <c r="E93" s="10"/>
      <c r="F93" s="27"/>
      <c r="G93" s="27"/>
    </row>
    <row r="94" spans="1:7" ht="15.75" thickBot="1" x14ac:dyDescent="0.3">
      <c r="A94" s="46"/>
      <c r="B94" s="47" t="s">
        <v>335</v>
      </c>
      <c r="C94" s="45">
        <v>481</v>
      </c>
      <c r="D94" s="10"/>
      <c r="E94" s="10"/>
      <c r="F94" s="27"/>
      <c r="G94" s="27"/>
    </row>
    <row r="95" spans="1:7" ht="15.75" thickBot="1" x14ac:dyDescent="0.3">
      <c r="A95" s="46">
        <v>42</v>
      </c>
      <c r="B95" s="47" t="s">
        <v>336</v>
      </c>
      <c r="C95" s="45" t="s">
        <v>337</v>
      </c>
      <c r="D95" s="10"/>
      <c r="E95" s="10" t="s">
        <v>17</v>
      </c>
      <c r="F95" s="27"/>
      <c r="G95" s="27"/>
    </row>
    <row r="96" spans="1:7" ht="15.75" thickBot="1" x14ac:dyDescent="0.3">
      <c r="A96" s="46"/>
      <c r="B96" s="47" t="s">
        <v>338</v>
      </c>
      <c r="C96" s="45"/>
      <c r="D96" s="10">
        <v>0</v>
      </c>
      <c r="E96" s="10"/>
      <c r="F96" s="27">
        <v>1802</v>
      </c>
      <c r="G96" s="27"/>
    </row>
    <row r="97" spans="1:7" ht="15.75" thickBot="1" x14ac:dyDescent="0.3">
      <c r="A97" s="49">
        <v>43</v>
      </c>
      <c r="B97" s="50" t="s">
        <v>339</v>
      </c>
      <c r="C97" s="51"/>
      <c r="D97" s="10">
        <f>SUM(D81:D82)</f>
        <v>-2390.2489999999998</v>
      </c>
      <c r="E97" s="10"/>
      <c r="F97" s="27">
        <v>-5727</v>
      </c>
      <c r="G97" s="27"/>
    </row>
    <row r="98" spans="1:7" ht="15.75" thickBot="1" x14ac:dyDescent="0.3">
      <c r="A98" s="49">
        <v>44</v>
      </c>
      <c r="B98" s="50" t="s">
        <v>340</v>
      </c>
      <c r="C98" s="51"/>
      <c r="D98" s="10">
        <v>4858</v>
      </c>
      <c r="E98" s="10"/>
      <c r="F98" s="27">
        <v>0</v>
      </c>
      <c r="G98" s="27"/>
    </row>
    <row r="99" spans="1:7" ht="15.75" thickBot="1" x14ac:dyDescent="0.3">
      <c r="A99" s="49">
        <v>45</v>
      </c>
      <c r="B99" s="50" t="s">
        <v>341</v>
      </c>
      <c r="C99" s="59"/>
      <c r="D99" s="10">
        <f>+D97+D73+D63</f>
        <v>46411.929000000004</v>
      </c>
      <c r="E99" s="55"/>
      <c r="F99" s="27">
        <v>40543</v>
      </c>
      <c r="G99" s="27"/>
    </row>
    <row r="100" spans="1:7" ht="15.75" thickBot="1" x14ac:dyDescent="0.3">
      <c r="A100" s="22"/>
      <c r="B100" s="26"/>
      <c r="C100" s="26"/>
      <c r="D100" s="10"/>
      <c r="E100" s="10"/>
      <c r="F100" s="27"/>
      <c r="G100" s="27"/>
    </row>
    <row r="101" spans="1:7" ht="15.75" thickBot="1" x14ac:dyDescent="0.3">
      <c r="A101" s="75" t="s">
        <v>429</v>
      </c>
      <c r="B101" s="75"/>
      <c r="C101" s="75"/>
      <c r="D101" s="29"/>
      <c r="E101" s="29"/>
      <c r="F101" s="27"/>
      <c r="G101" s="27"/>
    </row>
    <row r="102" spans="1:7" ht="15.75" thickBot="1" x14ac:dyDescent="0.3">
      <c r="A102" s="46">
        <v>46</v>
      </c>
      <c r="B102" s="47" t="s">
        <v>207</v>
      </c>
      <c r="C102" s="45" t="s">
        <v>342</v>
      </c>
      <c r="D102" s="10">
        <f>6264-35</f>
        <v>6229</v>
      </c>
      <c r="E102" s="10"/>
      <c r="F102" s="27">
        <v>5778</v>
      </c>
      <c r="G102" s="27"/>
    </row>
    <row r="103" spans="1:7" ht="20.25" thickBot="1" x14ac:dyDescent="0.3">
      <c r="A103" s="46">
        <v>47</v>
      </c>
      <c r="B103" s="47" t="s">
        <v>343</v>
      </c>
      <c r="C103" s="45" t="s">
        <v>344</v>
      </c>
      <c r="D103" s="10">
        <v>2341</v>
      </c>
      <c r="E103" s="10"/>
      <c r="F103" s="27">
        <v>3593</v>
      </c>
      <c r="G103" s="27"/>
    </row>
    <row r="104" spans="1:7" ht="15.75" thickBot="1" x14ac:dyDescent="0.3">
      <c r="A104" s="46"/>
      <c r="B104" s="47" t="s">
        <v>302</v>
      </c>
      <c r="C104" s="45" t="s">
        <v>345</v>
      </c>
      <c r="D104" s="10"/>
      <c r="E104" s="10"/>
      <c r="F104" s="27"/>
      <c r="G104" s="27"/>
    </row>
    <row r="105" spans="1:7" ht="20.25" thickBot="1" x14ac:dyDescent="0.3">
      <c r="A105" s="46">
        <v>48</v>
      </c>
      <c r="B105" s="47" t="s">
        <v>346</v>
      </c>
      <c r="C105" s="45" t="s">
        <v>347</v>
      </c>
      <c r="D105" s="10">
        <v>102</v>
      </c>
      <c r="E105" s="10"/>
      <c r="F105" s="27">
        <v>103</v>
      </c>
      <c r="G105" s="27"/>
    </row>
    <row r="106" spans="1:7" ht="15.75" thickBot="1" x14ac:dyDescent="0.3">
      <c r="A106" s="46">
        <v>49</v>
      </c>
      <c r="B106" s="47" t="s">
        <v>306</v>
      </c>
      <c r="C106" s="45" t="s">
        <v>344</v>
      </c>
      <c r="D106" s="10"/>
      <c r="E106" s="10"/>
      <c r="F106" s="27"/>
      <c r="G106" s="27"/>
    </row>
    <row r="107" spans="1:7" ht="15.75" thickBot="1" x14ac:dyDescent="0.3">
      <c r="A107" s="46">
        <v>50</v>
      </c>
      <c r="B107" s="47" t="s">
        <v>348</v>
      </c>
      <c r="C107" s="45" t="s">
        <v>349</v>
      </c>
      <c r="D107" s="10"/>
      <c r="E107" s="10"/>
      <c r="F107" s="27"/>
      <c r="G107" s="27"/>
    </row>
    <row r="108" spans="1:7" ht="15.75" thickBot="1" x14ac:dyDescent="0.3">
      <c r="A108" s="49">
        <v>51</v>
      </c>
      <c r="B108" s="50" t="s">
        <v>350</v>
      </c>
      <c r="C108" s="51"/>
      <c r="D108" s="55">
        <f>SUM(D102:D107)</f>
        <v>8672</v>
      </c>
      <c r="E108" s="7"/>
      <c r="F108" s="27">
        <v>9474</v>
      </c>
      <c r="G108" s="27"/>
    </row>
    <row r="109" spans="1:7" ht="15.75" thickBot="1" x14ac:dyDescent="0.3">
      <c r="A109" s="46"/>
      <c r="B109" s="47"/>
      <c r="C109" s="45"/>
      <c r="D109" s="10"/>
      <c r="E109" s="10"/>
      <c r="F109" s="27"/>
      <c r="G109" s="27"/>
    </row>
    <row r="110" spans="1:7" ht="15.75" thickBot="1" x14ac:dyDescent="0.3">
      <c r="A110" s="75" t="s">
        <v>428</v>
      </c>
      <c r="B110" s="75"/>
      <c r="C110" s="75"/>
      <c r="D110" s="29"/>
      <c r="E110" s="29"/>
      <c r="F110" s="27"/>
      <c r="G110" s="27"/>
    </row>
    <row r="111" spans="1:7" ht="15.75" thickBot="1" x14ac:dyDescent="0.3">
      <c r="A111" s="73">
        <v>52</v>
      </c>
      <c r="B111" s="74" t="s">
        <v>351</v>
      </c>
      <c r="C111" s="44" t="s">
        <v>352</v>
      </c>
      <c r="D111" s="10"/>
      <c r="E111" s="10"/>
      <c r="F111" s="27"/>
      <c r="G111" s="27"/>
    </row>
    <row r="112" spans="1:7" ht="15.75" thickBot="1" x14ac:dyDescent="0.3">
      <c r="A112" s="70"/>
      <c r="B112" s="72"/>
      <c r="C112" s="45" t="s">
        <v>353</v>
      </c>
      <c r="D112" s="10"/>
      <c r="E112" s="10"/>
      <c r="F112" s="27"/>
      <c r="G112" s="27"/>
    </row>
    <row r="113" spans="1:7" ht="30" thickBot="1" x14ac:dyDescent="0.3">
      <c r="A113" s="46">
        <v>53</v>
      </c>
      <c r="B113" s="45" t="s">
        <v>354</v>
      </c>
      <c r="C113" s="45" t="s">
        <v>355</v>
      </c>
      <c r="D113" s="10"/>
      <c r="E113" s="10"/>
      <c r="F113" s="27"/>
      <c r="G113" s="27"/>
    </row>
    <row r="114" spans="1:7" ht="20.25" customHeight="1" thickBot="1" x14ac:dyDescent="0.3">
      <c r="A114" s="69">
        <v>54</v>
      </c>
      <c r="B114" s="71" t="s">
        <v>356</v>
      </c>
      <c r="C114" s="45" t="s">
        <v>357</v>
      </c>
      <c r="D114" s="10"/>
      <c r="E114" s="10"/>
      <c r="F114" s="27"/>
      <c r="G114" s="27"/>
    </row>
    <row r="115" spans="1:7" ht="22.5" customHeight="1" thickBot="1" x14ac:dyDescent="0.3">
      <c r="A115" s="70"/>
      <c r="B115" s="72"/>
      <c r="C115" s="45" t="s">
        <v>421</v>
      </c>
      <c r="D115" s="10"/>
      <c r="E115" s="10"/>
      <c r="F115" s="27"/>
      <c r="G115" s="27"/>
    </row>
    <row r="116" spans="1:7" ht="15.75" thickBot="1" x14ac:dyDescent="0.3">
      <c r="A116" s="46" t="s">
        <v>358</v>
      </c>
      <c r="B116" s="47" t="s">
        <v>359</v>
      </c>
      <c r="C116" s="45"/>
      <c r="D116" s="10"/>
      <c r="E116" s="10"/>
      <c r="F116" s="27"/>
      <c r="G116" s="27"/>
    </row>
    <row r="117" spans="1:7" ht="15.75" thickBot="1" x14ac:dyDescent="0.3">
      <c r="A117" s="46" t="s">
        <v>360</v>
      </c>
      <c r="B117" s="47" t="s">
        <v>361</v>
      </c>
      <c r="C117" s="45"/>
      <c r="D117" s="10"/>
      <c r="E117" s="10"/>
      <c r="F117" s="27"/>
      <c r="G117" s="27"/>
    </row>
    <row r="118" spans="1:7" ht="30" thickBot="1" x14ac:dyDescent="0.3">
      <c r="A118" s="46">
        <v>55</v>
      </c>
      <c r="B118" s="47" t="s">
        <v>362</v>
      </c>
      <c r="C118" s="45" t="s">
        <v>363</v>
      </c>
      <c r="D118" s="10"/>
      <c r="E118" s="10"/>
      <c r="F118" s="27"/>
      <c r="G118" s="27"/>
    </row>
    <row r="119" spans="1:7" ht="30" thickBot="1" x14ac:dyDescent="0.3">
      <c r="A119" s="46">
        <v>56</v>
      </c>
      <c r="B119" s="47" t="s">
        <v>364</v>
      </c>
      <c r="C119" s="45"/>
      <c r="D119" s="10">
        <f>+D120</f>
        <v>-759</v>
      </c>
      <c r="E119" s="10"/>
      <c r="F119" s="27">
        <v>-6184</v>
      </c>
      <c r="G119" s="27"/>
    </row>
    <row r="120" spans="1:7" ht="15.75" thickBot="1" x14ac:dyDescent="0.3">
      <c r="A120" s="69" t="s">
        <v>365</v>
      </c>
      <c r="B120" s="71" t="s">
        <v>366</v>
      </c>
      <c r="C120" s="45" t="s">
        <v>367</v>
      </c>
      <c r="D120" s="89">
        <f>-419-340</f>
        <v>-759</v>
      </c>
      <c r="E120" s="89"/>
      <c r="F120" s="86">
        <v>-6184</v>
      </c>
      <c r="G120" s="86"/>
    </row>
    <row r="121" spans="1:7" ht="15.75" thickBot="1" x14ac:dyDescent="0.3">
      <c r="A121" s="84"/>
      <c r="B121" s="85"/>
      <c r="C121" s="45" t="s">
        <v>321</v>
      </c>
      <c r="D121" s="90"/>
      <c r="E121" s="90"/>
      <c r="F121" s="87"/>
      <c r="G121" s="87"/>
    </row>
    <row r="122" spans="1:7" ht="15.75" thickBot="1" x14ac:dyDescent="0.3">
      <c r="A122" s="84"/>
      <c r="B122" s="85"/>
      <c r="C122" s="45" t="s">
        <v>322</v>
      </c>
      <c r="D122" s="90"/>
      <c r="E122" s="90"/>
      <c r="F122" s="87"/>
      <c r="G122" s="87"/>
    </row>
    <row r="123" spans="1:7" ht="15.75" thickBot="1" x14ac:dyDescent="0.3">
      <c r="A123" s="70"/>
      <c r="B123" s="72"/>
      <c r="C123" s="45" t="s">
        <v>323</v>
      </c>
      <c r="D123" s="91"/>
      <c r="E123" s="91"/>
      <c r="F123" s="88"/>
      <c r="G123" s="88"/>
    </row>
    <row r="124" spans="1:7" ht="20.25" thickBot="1" x14ac:dyDescent="0.3">
      <c r="A124" s="46"/>
      <c r="B124" s="47" t="s">
        <v>324</v>
      </c>
      <c r="C124" s="45"/>
      <c r="D124" s="10"/>
      <c r="E124" s="10"/>
      <c r="F124" s="27"/>
      <c r="G124" s="27"/>
    </row>
    <row r="125" spans="1:7" ht="15.75" thickBot="1" x14ac:dyDescent="0.3">
      <c r="A125" s="69" t="s">
        <v>368</v>
      </c>
      <c r="B125" s="71" t="s">
        <v>369</v>
      </c>
      <c r="C125" s="45" t="s">
        <v>370</v>
      </c>
      <c r="D125" s="10"/>
      <c r="E125" s="10"/>
      <c r="F125" s="27"/>
      <c r="G125" s="27"/>
    </row>
    <row r="126" spans="1:7" ht="15.75" thickBot="1" x14ac:dyDescent="0.3">
      <c r="A126" s="70"/>
      <c r="B126" s="72"/>
      <c r="C126" s="45" t="s">
        <v>371</v>
      </c>
      <c r="D126" s="10"/>
      <c r="E126" s="10"/>
      <c r="F126" s="27"/>
      <c r="G126" s="27"/>
    </row>
    <row r="127" spans="1:7" ht="20.25" thickBot="1" x14ac:dyDescent="0.3">
      <c r="A127" s="46"/>
      <c r="B127" s="47" t="s">
        <v>372</v>
      </c>
      <c r="C127" s="45"/>
      <c r="D127" s="10"/>
      <c r="E127" s="10"/>
      <c r="F127" s="27"/>
      <c r="G127" s="27"/>
    </row>
    <row r="128" spans="1:7" ht="20.25" thickBot="1" x14ac:dyDescent="0.3">
      <c r="A128" s="46" t="s">
        <v>373</v>
      </c>
      <c r="B128" s="47" t="s">
        <v>374</v>
      </c>
      <c r="C128" s="45" t="s">
        <v>332</v>
      </c>
      <c r="D128" s="10"/>
      <c r="E128" s="10"/>
      <c r="F128" s="27"/>
      <c r="G128" s="27"/>
    </row>
    <row r="129" spans="1:7" ht="15.75" thickBot="1" x14ac:dyDescent="0.3">
      <c r="A129" s="46"/>
      <c r="B129" s="47" t="s">
        <v>333</v>
      </c>
      <c r="C129" s="45">
        <v>467</v>
      </c>
      <c r="D129" s="10"/>
      <c r="E129" s="10"/>
      <c r="F129" s="27"/>
      <c r="G129" s="27"/>
    </row>
    <row r="130" spans="1:7" ht="15.75" thickBot="1" x14ac:dyDescent="0.3">
      <c r="A130" s="46"/>
      <c r="B130" s="47" t="s">
        <v>334</v>
      </c>
      <c r="C130" s="45">
        <v>468</v>
      </c>
      <c r="D130" s="10"/>
      <c r="E130" s="10"/>
      <c r="F130" s="27"/>
      <c r="G130" s="27"/>
    </row>
    <row r="131" spans="1:7" ht="15.75" thickBot="1" x14ac:dyDescent="0.3">
      <c r="A131" s="46"/>
      <c r="B131" s="47" t="s">
        <v>335</v>
      </c>
      <c r="C131" s="45">
        <v>481</v>
      </c>
      <c r="D131" s="10"/>
      <c r="E131" s="10"/>
      <c r="F131" s="27"/>
      <c r="G131" s="27"/>
    </row>
    <row r="132" spans="1:7" ht="15.75" thickBot="1" x14ac:dyDescent="0.3">
      <c r="A132" s="49">
        <v>57</v>
      </c>
      <c r="B132" s="50" t="s">
        <v>375</v>
      </c>
      <c r="C132" s="51"/>
      <c r="D132" s="10">
        <f>+D120</f>
        <v>-759</v>
      </c>
      <c r="E132" s="10"/>
      <c r="F132" s="27">
        <v>-6184</v>
      </c>
      <c r="G132" s="27"/>
    </row>
    <row r="133" spans="1:7" ht="15.75" thickBot="1" x14ac:dyDescent="0.3">
      <c r="A133" s="49">
        <v>58</v>
      </c>
      <c r="B133" s="50" t="s">
        <v>376</v>
      </c>
      <c r="C133" s="51"/>
      <c r="D133" s="10">
        <f>+D132+D108</f>
        <v>7913</v>
      </c>
      <c r="E133" s="10"/>
      <c r="F133" s="27">
        <v>3290</v>
      </c>
      <c r="G133" s="27"/>
    </row>
    <row r="134" spans="1:7" ht="15.75" thickBot="1" x14ac:dyDescent="0.3">
      <c r="A134" s="49">
        <v>59</v>
      </c>
      <c r="B134" s="50" t="s">
        <v>377</v>
      </c>
      <c r="C134" s="59"/>
      <c r="D134" s="10">
        <f>+D133+D99</f>
        <v>54324.929000000004</v>
      </c>
      <c r="E134" s="10"/>
      <c r="F134" s="27">
        <v>43834</v>
      </c>
      <c r="G134" s="27"/>
    </row>
    <row r="135" spans="1:7" ht="20.25" thickBot="1" x14ac:dyDescent="0.3">
      <c r="A135" s="46" t="s">
        <v>378</v>
      </c>
      <c r="B135" s="47" t="s">
        <v>379</v>
      </c>
      <c r="C135" s="45"/>
      <c r="D135" s="10"/>
      <c r="E135" s="10"/>
      <c r="F135" s="27"/>
      <c r="G135" s="27"/>
    </row>
    <row r="136" spans="1:7" ht="15.75" thickBot="1" x14ac:dyDescent="0.3">
      <c r="A136" s="49">
        <v>60</v>
      </c>
      <c r="B136" s="50" t="s">
        <v>380</v>
      </c>
      <c r="C136" s="51"/>
      <c r="D136" s="10">
        <v>321135</v>
      </c>
      <c r="E136" s="10"/>
      <c r="F136" s="27">
        <v>300648</v>
      </c>
      <c r="G136" s="27"/>
    </row>
    <row r="137" spans="1:7" ht="15.75" thickBot="1" x14ac:dyDescent="0.3">
      <c r="A137" s="46"/>
      <c r="B137" s="47"/>
      <c r="C137" s="45"/>
      <c r="D137" s="10"/>
      <c r="E137" s="10"/>
      <c r="F137" s="27"/>
      <c r="G137" s="27"/>
    </row>
    <row r="138" spans="1:7" ht="15.75" thickBot="1" x14ac:dyDescent="0.3">
      <c r="A138" s="68" t="s">
        <v>433</v>
      </c>
      <c r="B138" s="68"/>
      <c r="C138" s="68"/>
      <c r="D138" s="29"/>
      <c r="E138" s="29"/>
      <c r="F138" s="27"/>
      <c r="G138" s="27"/>
    </row>
    <row r="139" spans="1:7" ht="15.75" thickBot="1" x14ac:dyDescent="0.3">
      <c r="A139" s="46">
        <v>61</v>
      </c>
      <c r="B139" s="47" t="s">
        <v>430</v>
      </c>
      <c r="C139" s="45" t="s">
        <v>381</v>
      </c>
      <c r="D139" s="31">
        <f>+D63/D136</f>
        <v>0.1293970822239868</v>
      </c>
      <c r="E139" s="31"/>
      <c r="F139" s="30">
        <v>0.13489999999999999</v>
      </c>
      <c r="G139" s="30"/>
    </row>
    <row r="140" spans="1:7" ht="15.75" thickBot="1" x14ac:dyDescent="0.3">
      <c r="A140" s="46">
        <v>62</v>
      </c>
      <c r="B140" s="47" t="s">
        <v>382</v>
      </c>
      <c r="C140" s="45" t="s">
        <v>383</v>
      </c>
      <c r="D140" s="31">
        <f>+D99/D136</f>
        <v>0.14452466719603907</v>
      </c>
      <c r="E140" s="31"/>
      <c r="F140" s="30">
        <v>0.13489999999999999</v>
      </c>
      <c r="G140" s="30"/>
    </row>
    <row r="141" spans="1:7" ht="15.75" thickBot="1" x14ac:dyDescent="0.3">
      <c r="A141" s="46">
        <v>63</v>
      </c>
      <c r="B141" s="47" t="s">
        <v>384</v>
      </c>
      <c r="C141" s="45" t="s">
        <v>385</v>
      </c>
      <c r="D141" s="31">
        <f>+D134/D136</f>
        <v>0.16916539461597149</v>
      </c>
      <c r="E141" s="31"/>
      <c r="F141" s="30">
        <v>0.14580000000000001</v>
      </c>
      <c r="G141" s="30"/>
    </row>
    <row r="142" spans="1:7" ht="30" thickBot="1" x14ac:dyDescent="0.3">
      <c r="A142" s="46">
        <v>64</v>
      </c>
      <c r="B142" s="47" t="s">
        <v>386</v>
      </c>
      <c r="C142" s="45" t="s">
        <v>387</v>
      </c>
      <c r="D142" s="31"/>
      <c r="E142" s="31"/>
      <c r="F142" s="30"/>
      <c r="G142" s="30"/>
    </row>
    <row r="143" spans="1:7" ht="15.75" thickBot="1" x14ac:dyDescent="0.3">
      <c r="A143" s="46">
        <v>65</v>
      </c>
      <c r="B143" s="47" t="s">
        <v>388</v>
      </c>
      <c r="C143" s="45"/>
      <c r="D143" s="31"/>
      <c r="E143" s="31"/>
      <c r="F143" s="30"/>
      <c r="G143" s="30"/>
    </row>
    <row r="144" spans="1:7" ht="15.75" thickBot="1" x14ac:dyDescent="0.3">
      <c r="A144" s="46">
        <v>66</v>
      </c>
      <c r="B144" s="47" t="s">
        <v>389</v>
      </c>
      <c r="C144" s="45"/>
      <c r="D144" s="31"/>
      <c r="E144" s="31"/>
      <c r="F144" s="30"/>
      <c r="G144" s="30"/>
    </row>
    <row r="145" spans="1:8" ht="15.75" thickBot="1" x14ac:dyDescent="0.3">
      <c r="A145" s="46">
        <v>67</v>
      </c>
      <c r="B145" s="47" t="s">
        <v>390</v>
      </c>
      <c r="C145" s="45"/>
      <c r="D145" s="31"/>
      <c r="E145" s="31"/>
      <c r="F145" s="30"/>
      <c r="G145" s="30"/>
    </row>
    <row r="146" spans="1:8" ht="20.25" thickBot="1" x14ac:dyDescent="0.3">
      <c r="A146" s="46" t="s">
        <v>391</v>
      </c>
      <c r="B146" s="47" t="s">
        <v>392</v>
      </c>
      <c r="C146" s="45" t="s">
        <v>393</v>
      </c>
      <c r="D146" s="31"/>
      <c r="E146" s="31"/>
      <c r="F146" s="30"/>
      <c r="G146" s="30"/>
    </row>
    <row r="147" spans="1:8" ht="15.75" thickBot="1" x14ac:dyDescent="0.3">
      <c r="A147" s="46">
        <v>68</v>
      </c>
      <c r="B147" s="47" t="s">
        <v>431</v>
      </c>
      <c r="C147" s="45" t="s">
        <v>394</v>
      </c>
      <c r="D147" s="31">
        <f>+D139-4.5%</f>
        <v>8.43970822239868E-2</v>
      </c>
      <c r="E147" s="31"/>
      <c r="F147" s="30">
        <v>8.9899999999999994E-2</v>
      </c>
      <c r="G147" s="30"/>
    </row>
    <row r="148" spans="1:8" ht="15.75" thickBot="1" x14ac:dyDescent="0.3">
      <c r="A148" s="46">
        <v>69</v>
      </c>
      <c r="B148" s="47" t="s">
        <v>432</v>
      </c>
      <c r="C148" s="45"/>
      <c r="D148" s="31"/>
      <c r="E148" s="31"/>
      <c r="F148" s="30"/>
      <c r="G148" s="30"/>
    </row>
    <row r="149" spans="1:8" ht="15.75" thickBot="1" x14ac:dyDescent="0.3">
      <c r="A149" s="46">
        <v>70</v>
      </c>
      <c r="B149" s="47" t="s">
        <v>432</v>
      </c>
      <c r="C149" s="45"/>
      <c r="D149" s="31"/>
      <c r="E149" s="31"/>
      <c r="F149" s="30"/>
      <c r="G149" s="30"/>
    </row>
    <row r="150" spans="1:8" ht="15.75" thickBot="1" x14ac:dyDescent="0.3">
      <c r="A150" s="46">
        <v>71</v>
      </c>
      <c r="B150" s="47" t="s">
        <v>432</v>
      </c>
      <c r="C150" s="45"/>
      <c r="D150" s="31"/>
      <c r="E150" s="31"/>
      <c r="F150" s="30"/>
      <c r="G150" s="30"/>
    </row>
    <row r="151" spans="1:8" ht="15.75" thickBot="1" x14ac:dyDescent="0.3">
      <c r="A151" s="46"/>
      <c r="B151" s="47"/>
      <c r="C151" s="45"/>
      <c r="D151" s="31"/>
      <c r="E151" s="31"/>
      <c r="F151" s="30"/>
      <c r="G151" s="30"/>
    </row>
    <row r="152" spans="1:8" ht="15.75" thickBot="1" x14ac:dyDescent="0.3">
      <c r="A152" s="68" t="s">
        <v>433</v>
      </c>
      <c r="B152" s="68"/>
      <c r="C152" s="68"/>
      <c r="D152" s="29"/>
      <c r="E152" s="29"/>
      <c r="F152" s="27"/>
      <c r="G152" s="27"/>
    </row>
    <row r="153" spans="1:8" ht="15.75" thickBot="1" x14ac:dyDescent="0.3">
      <c r="A153" s="73">
        <v>72</v>
      </c>
      <c r="B153" s="74" t="s">
        <v>395</v>
      </c>
      <c r="C153" s="45" t="s">
        <v>396</v>
      </c>
      <c r="D153" s="10">
        <v>1506</v>
      </c>
      <c r="E153" s="10"/>
      <c r="F153" s="27">
        <v>227</v>
      </c>
      <c r="G153" s="27"/>
      <c r="H153" s="19" t="s">
        <v>17</v>
      </c>
    </row>
    <row r="154" spans="1:8" ht="15.75" thickBot="1" x14ac:dyDescent="0.3">
      <c r="A154" s="84"/>
      <c r="B154" s="85"/>
      <c r="C154" s="45" t="s">
        <v>397</v>
      </c>
      <c r="D154" s="10"/>
      <c r="E154" s="10"/>
      <c r="F154" s="27"/>
      <c r="G154" s="27"/>
    </row>
    <row r="155" spans="1:8" ht="15.75" thickBot="1" x14ac:dyDescent="0.3">
      <c r="A155" s="70"/>
      <c r="B155" s="72"/>
      <c r="C155" s="45" t="s">
        <v>398</v>
      </c>
      <c r="D155" s="10"/>
      <c r="E155" s="10"/>
      <c r="F155" s="27"/>
      <c r="G155" s="27"/>
    </row>
    <row r="156" spans="1:8" ht="15.75" thickBot="1" x14ac:dyDescent="0.3">
      <c r="A156" s="69">
        <v>73</v>
      </c>
      <c r="B156" s="71" t="s">
        <v>399</v>
      </c>
      <c r="C156" s="45" t="s">
        <v>400</v>
      </c>
      <c r="D156" s="10">
        <v>4211.259</v>
      </c>
      <c r="E156" s="10"/>
      <c r="F156" s="27">
        <v>4517</v>
      </c>
      <c r="G156" s="27"/>
    </row>
    <row r="157" spans="1:8" ht="15.75" thickBot="1" x14ac:dyDescent="0.3">
      <c r="A157" s="70"/>
      <c r="B157" s="72"/>
      <c r="C157" s="45" t="s">
        <v>401</v>
      </c>
      <c r="D157" s="10"/>
      <c r="E157" s="10"/>
      <c r="F157" s="27"/>
      <c r="G157" s="27"/>
    </row>
    <row r="158" spans="1:8" ht="15.75" thickBot="1" x14ac:dyDescent="0.3">
      <c r="A158" s="46">
        <v>74</v>
      </c>
      <c r="B158" s="45" t="s">
        <v>256</v>
      </c>
      <c r="C158" s="45"/>
      <c r="D158" s="10"/>
      <c r="E158" s="10"/>
      <c r="F158" s="27"/>
      <c r="G158" s="27"/>
    </row>
    <row r="159" spans="1:8" ht="15.75" thickBot="1" x14ac:dyDescent="0.3">
      <c r="A159" s="69">
        <v>75</v>
      </c>
      <c r="B159" s="71" t="s">
        <v>402</v>
      </c>
      <c r="C159" s="45" t="s">
        <v>403</v>
      </c>
      <c r="D159" s="10">
        <f>1267.987-891.737</f>
        <v>376.25000000000011</v>
      </c>
      <c r="E159" s="10"/>
      <c r="F159" s="27">
        <v>663</v>
      </c>
      <c r="G159" s="27"/>
    </row>
    <row r="160" spans="1:8" ht="15.75" thickBot="1" x14ac:dyDescent="0.3">
      <c r="A160" s="70"/>
      <c r="B160" s="72"/>
      <c r="C160" s="45" t="s">
        <v>404</v>
      </c>
      <c r="D160" s="10"/>
      <c r="E160" s="10"/>
      <c r="F160" s="27"/>
      <c r="G160" s="27"/>
    </row>
    <row r="161" spans="1:7" ht="15.75" thickBot="1" x14ac:dyDescent="0.3">
      <c r="A161" s="46"/>
      <c r="B161" s="47"/>
      <c r="C161" s="45"/>
      <c r="D161" s="31"/>
      <c r="E161" s="31"/>
      <c r="F161" s="30"/>
      <c r="G161" s="30"/>
    </row>
    <row r="162" spans="1:7" ht="15.75" thickBot="1" x14ac:dyDescent="0.3">
      <c r="A162" s="83" t="s">
        <v>434</v>
      </c>
      <c r="B162" s="83"/>
      <c r="C162" s="83"/>
      <c r="D162" s="29"/>
      <c r="E162" s="29"/>
      <c r="F162" s="27"/>
      <c r="G162" s="27"/>
    </row>
    <row r="163" spans="1:7" ht="20.25" thickBot="1" x14ac:dyDescent="0.3">
      <c r="A163" s="46">
        <v>76</v>
      </c>
      <c r="B163" s="47" t="s">
        <v>405</v>
      </c>
      <c r="C163" s="45">
        <v>62</v>
      </c>
      <c r="D163" s="10"/>
      <c r="E163" s="10"/>
      <c r="F163" s="27"/>
      <c r="G163" s="27"/>
    </row>
    <row r="164" spans="1:7" ht="15.75" thickBot="1" x14ac:dyDescent="0.3">
      <c r="A164" s="46">
        <v>77</v>
      </c>
      <c r="B164" s="47" t="s">
        <v>406</v>
      </c>
      <c r="C164" s="45">
        <v>62</v>
      </c>
      <c r="D164" s="10">
        <f>22752.389*1.25%</f>
        <v>284.40486249999998</v>
      </c>
      <c r="E164" s="10"/>
      <c r="F164" s="27">
        <v>244</v>
      </c>
      <c r="G164" s="27"/>
    </row>
    <row r="165" spans="1:7" ht="20.25" thickBot="1" x14ac:dyDescent="0.3">
      <c r="A165" s="46">
        <v>78</v>
      </c>
      <c r="B165" s="47" t="s">
        <v>407</v>
      </c>
      <c r="C165" s="45">
        <v>62</v>
      </c>
      <c r="D165" s="10"/>
      <c r="E165" s="10"/>
      <c r="F165" s="27"/>
      <c r="G165" s="27"/>
    </row>
    <row r="166" spans="1:7" ht="15.75" thickBot="1" x14ac:dyDescent="0.3">
      <c r="A166" s="46">
        <v>79</v>
      </c>
      <c r="B166" s="47" t="s">
        <v>408</v>
      </c>
      <c r="C166" s="45">
        <v>62</v>
      </c>
      <c r="D166" s="10">
        <f>239973.125914*0.6%</f>
        <v>1439.8387554840001</v>
      </c>
      <c r="E166" s="10"/>
      <c r="F166" s="27">
        <v>1368</v>
      </c>
      <c r="G166" s="27"/>
    </row>
    <row r="167" spans="1:7" ht="15.75" thickBot="1" x14ac:dyDescent="0.3">
      <c r="A167" s="46"/>
      <c r="B167" s="47"/>
      <c r="C167" s="45"/>
      <c r="D167" s="10"/>
      <c r="E167" s="10"/>
      <c r="F167" s="27"/>
      <c r="G167" s="27"/>
    </row>
    <row r="168" spans="1:7" ht="15.75" thickBot="1" x14ac:dyDescent="0.3">
      <c r="A168" s="68" t="s">
        <v>435</v>
      </c>
      <c r="B168" s="68"/>
      <c r="C168" s="68"/>
      <c r="D168" s="29"/>
      <c r="E168" s="29"/>
      <c r="F168" s="27"/>
      <c r="G168" s="27"/>
    </row>
    <row r="169" spans="1:7" ht="15.75" thickBot="1" x14ac:dyDescent="0.3">
      <c r="A169" s="46">
        <v>80</v>
      </c>
      <c r="B169" s="47" t="s">
        <v>409</v>
      </c>
      <c r="C169" s="45" t="s">
        <v>410</v>
      </c>
      <c r="D169" s="10"/>
      <c r="E169" s="10"/>
      <c r="F169" s="27"/>
      <c r="G169" s="27"/>
    </row>
    <row r="170" spans="1:7" ht="15.75" thickBot="1" x14ac:dyDescent="0.3">
      <c r="A170" s="46">
        <v>81</v>
      </c>
      <c r="B170" s="47" t="s">
        <v>411</v>
      </c>
      <c r="C170" s="45" t="s">
        <v>410</v>
      </c>
      <c r="D170" s="10"/>
      <c r="E170" s="10"/>
      <c r="F170" s="27"/>
      <c r="G170" s="27"/>
    </row>
    <row r="171" spans="1:7" ht="15.75" thickBot="1" x14ac:dyDescent="0.3">
      <c r="A171" s="46">
        <v>82</v>
      </c>
      <c r="B171" s="47" t="s">
        <v>412</v>
      </c>
      <c r="C171" s="45" t="s">
        <v>413</v>
      </c>
      <c r="D171" s="10">
        <v>6456.1</v>
      </c>
      <c r="E171" s="10"/>
      <c r="F171" s="27">
        <v>7378</v>
      </c>
      <c r="G171" s="27"/>
    </row>
    <row r="172" spans="1:7" ht="15.75" thickBot="1" x14ac:dyDescent="0.3">
      <c r="A172" s="46">
        <v>83</v>
      </c>
      <c r="B172" s="47" t="s">
        <v>414</v>
      </c>
      <c r="C172" s="45" t="s">
        <v>413</v>
      </c>
      <c r="D172" s="10"/>
      <c r="E172" s="10"/>
      <c r="F172" s="27"/>
      <c r="G172" s="27"/>
    </row>
    <row r="173" spans="1:7" ht="15.75" thickBot="1" x14ac:dyDescent="0.3">
      <c r="A173" s="46">
        <v>84</v>
      </c>
      <c r="B173" s="47" t="s">
        <v>415</v>
      </c>
      <c r="C173" s="45" t="s">
        <v>416</v>
      </c>
      <c r="D173" s="10">
        <v>5205.7470000000003</v>
      </c>
      <c r="E173" s="10"/>
      <c r="F173" s="27">
        <v>5949</v>
      </c>
      <c r="G173" s="27"/>
    </row>
    <row r="174" spans="1:7" ht="15.75" thickBot="1" x14ac:dyDescent="0.3">
      <c r="A174" s="46">
        <v>85</v>
      </c>
      <c r="B174" s="47" t="s">
        <v>417</v>
      </c>
      <c r="C174" s="45" t="s">
        <v>416</v>
      </c>
      <c r="D174" s="10"/>
      <c r="E174" s="10"/>
      <c r="F174" s="27"/>
      <c r="G174" s="27"/>
    </row>
  </sheetData>
  <sheetProtection password="84A1" sheet="1" objects="1" scenarios="1"/>
  <mergeCells count="91">
    <mergeCell ref="D47:D48"/>
    <mergeCell ref="E47:E48"/>
    <mergeCell ref="F47:F48"/>
    <mergeCell ref="G47:G48"/>
    <mergeCell ref="D50:D51"/>
    <mergeCell ref="E50:E51"/>
    <mergeCell ref="F50:F51"/>
    <mergeCell ref="G50:G51"/>
    <mergeCell ref="D39:D42"/>
    <mergeCell ref="E39:E42"/>
    <mergeCell ref="F39:F42"/>
    <mergeCell ref="G39:G42"/>
    <mergeCell ref="D44:D45"/>
    <mergeCell ref="E44:E45"/>
    <mergeCell ref="F44:F45"/>
    <mergeCell ref="G44:G45"/>
    <mergeCell ref="F31:F32"/>
    <mergeCell ref="D31:D32"/>
    <mergeCell ref="E31:E32"/>
    <mergeCell ref="G31:G32"/>
    <mergeCell ref="F33:F35"/>
    <mergeCell ref="G33:G35"/>
    <mergeCell ref="E33:E35"/>
    <mergeCell ref="D33:D35"/>
    <mergeCell ref="A24:A25"/>
    <mergeCell ref="B24:B25"/>
    <mergeCell ref="A2:G2"/>
    <mergeCell ref="A6:A7"/>
    <mergeCell ref="B6:B7"/>
    <mergeCell ref="F6:F7"/>
    <mergeCell ref="G6:G7"/>
    <mergeCell ref="D6:D7"/>
    <mergeCell ref="E6:E7"/>
    <mergeCell ref="D3:E3"/>
    <mergeCell ref="F3:G3"/>
    <mergeCell ref="D24:D25"/>
    <mergeCell ref="E24:E25"/>
    <mergeCell ref="F24:F25"/>
    <mergeCell ref="G24:G25"/>
    <mergeCell ref="A5:C5"/>
    <mergeCell ref="B31:B32"/>
    <mergeCell ref="A33:A35"/>
    <mergeCell ref="B33:B35"/>
    <mergeCell ref="A39:A42"/>
    <mergeCell ref="B39:B42"/>
    <mergeCell ref="F83:F86"/>
    <mergeCell ref="G83:G86"/>
    <mergeCell ref="A88:A89"/>
    <mergeCell ref="B88:B89"/>
    <mergeCell ref="A83:A86"/>
    <mergeCell ref="B83:B86"/>
    <mergeCell ref="D83:D86"/>
    <mergeCell ref="E83:E86"/>
    <mergeCell ref="F120:F123"/>
    <mergeCell ref="G120:G123"/>
    <mergeCell ref="D120:D123"/>
    <mergeCell ref="E120:E123"/>
    <mergeCell ref="A114:A115"/>
    <mergeCell ref="B114:B115"/>
    <mergeCell ref="A120:A123"/>
    <mergeCell ref="B120:B123"/>
    <mergeCell ref="A162:C162"/>
    <mergeCell ref="A168:C168"/>
    <mergeCell ref="A153:A155"/>
    <mergeCell ref="B153:B155"/>
    <mergeCell ref="A156:A157"/>
    <mergeCell ref="B156:B157"/>
    <mergeCell ref="A159:A160"/>
    <mergeCell ref="B159:B160"/>
    <mergeCell ref="A18:C18"/>
    <mergeCell ref="A65:C65"/>
    <mergeCell ref="A75:C75"/>
    <mergeCell ref="A101:C101"/>
    <mergeCell ref="A110:C110"/>
    <mergeCell ref="A76:A77"/>
    <mergeCell ref="B76:B77"/>
    <mergeCell ref="A79:A80"/>
    <mergeCell ref="B79:B80"/>
    <mergeCell ref="A44:A45"/>
    <mergeCell ref="B44:B45"/>
    <mergeCell ref="A47:A48"/>
    <mergeCell ref="B47:B48"/>
    <mergeCell ref="A50:A51"/>
    <mergeCell ref="B50:B51"/>
    <mergeCell ref="A31:A32"/>
    <mergeCell ref="A138:C138"/>
    <mergeCell ref="A152:C152"/>
    <mergeCell ref="A125:A126"/>
    <mergeCell ref="B125:B126"/>
    <mergeCell ref="A111:A112"/>
    <mergeCell ref="B111:B112"/>
  </mergeCells>
  <pageMargins left="0.70866141732283472" right="0.31496062992125984" top="0.35433070866141736" bottom="0.35433070866141736" header="0.31496062992125984" footer="0.31496062992125984"/>
  <pageSetup paperSize="8" scale="85" orientation="portrait" r:id="rId1"/>
  <rowBreaks count="2" manualBreakCount="2">
    <brk id="64" max="6" man="1"/>
    <brk id="137" max="6" man="1"/>
  </rowBreaks>
  <colBreaks count="1" manualBreakCount="1">
    <brk id="7" max="1048575" man="1"/>
  </colBreaks>
  <ignoredErrors>
    <ignoredError sqref="D55" formulaRange="1"/>
    <ignoredError sqref="C8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2"/>
  <sheetViews>
    <sheetView zoomScale="115" zoomScaleNormal="115" workbookViewId="0">
      <selection activeCell="B4" sqref="B4:I22"/>
    </sheetView>
  </sheetViews>
  <sheetFormatPr defaultRowHeight="15" x14ac:dyDescent="0.25"/>
  <cols>
    <col min="1" max="9" width="9.140625" style="1"/>
    <col min="10" max="17" width="11" style="1" customWidth="1"/>
    <col min="18" max="16384" width="9.140625" style="1"/>
  </cols>
  <sheetData>
    <row r="2" spans="2:16" x14ac:dyDescent="0.25">
      <c r="B2" s="33" t="s">
        <v>418</v>
      </c>
      <c r="C2" s="34"/>
      <c r="D2" s="34"/>
      <c r="E2" s="34"/>
      <c r="F2" s="34"/>
      <c r="G2" s="34"/>
      <c r="H2" s="34"/>
      <c r="I2" s="34"/>
    </row>
    <row r="3" spans="2:16" x14ac:dyDescent="0.25">
      <c r="B3" s="34" t="s">
        <v>17</v>
      </c>
      <c r="C3" s="34"/>
      <c r="D3" s="34"/>
      <c r="E3" s="34"/>
      <c r="F3" s="34"/>
      <c r="G3" s="34"/>
      <c r="H3" s="34"/>
      <c r="I3" s="34"/>
    </row>
    <row r="4" spans="2:16" ht="14.25" customHeight="1" x14ac:dyDescent="0.25">
      <c r="B4" s="108" t="s">
        <v>419</v>
      </c>
      <c r="C4" s="108"/>
      <c r="D4" s="108"/>
      <c r="E4" s="108"/>
      <c r="F4" s="108"/>
      <c r="G4" s="108"/>
      <c r="H4" s="108"/>
      <c r="I4" s="108"/>
      <c r="P4" s="2"/>
    </row>
    <row r="5" spans="2:16" ht="14.25" customHeight="1" x14ac:dyDescent="0.25">
      <c r="B5" s="108"/>
      <c r="C5" s="108"/>
      <c r="D5" s="108"/>
      <c r="E5" s="108"/>
      <c r="F5" s="108"/>
      <c r="G5" s="108"/>
      <c r="H5" s="108"/>
      <c r="I5" s="108"/>
    </row>
    <row r="6" spans="2:16" x14ac:dyDescent="0.25">
      <c r="B6" s="108"/>
      <c r="C6" s="108"/>
      <c r="D6" s="108"/>
      <c r="E6" s="108"/>
      <c r="F6" s="108"/>
      <c r="G6" s="108"/>
      <c r="H6" s="108"/>
      <c r="I6" s="108"/>
    </row>
    <row r="7" spans="2:16" x14ac:dyDescent="0.25">
      <c r="B7" s="108"/>
      <c r="C7" s="108"/>
      <c r="D7" s="108"/>
      <c r="E7" s="108"/>
      <c r="F7" s="108"/>
      <c r="G7" s="108"/>
      <c r="H7" s="108"/>
      <c r="I7" s="108"/>
    </row>
    <row r="8" spans="2:16" x14ac:dyDescent="0.25">
      <c r="B8" s="108"/>
      <c r="C8" s="108"/>
      <c r="D8" s="108"/>
      <c r="E8" s="108"/>
      <c r="F8" s="108"/>
      <c r="G8" s="108"/>
      <c r="H8" s="108"/>
      <c r="I8" s="108"/>
    </row>
    <row r="9" spans="2:16" x14ac:dyDescent="0.25">
      <c r="B9" s="108"/>
      <c r="C9" s="108"/>
      <c r="D9" s="108"/>
      <c r="E9" s="108"/>
      <c r="F9" s="108"/>
      <c r="G9" s="108"/>
      <c r="H9" s="108"/>
      <c r="I9" s="108"/>
    </row>
    <row r="10" spans="2:16" x14ac:dyDescent="0.25">
      <c r="B10" s="108"/>
      <c r="C10" s="108"/>
      <c r="D10" s="108"/>
      <c r="E10" s="108"/>
      <c r="F10" s="108"/>
      <c r="G10" s="108"/>
      <c r="H10" s="108"/>
      <c r="I10" s="108"/>
    </row>
    <row r="11" spans="2:16" x14ac:dyDescent="0.25">
      <c r="B11" s="108"/>
      <c r="C11" s="108"/>
      <c r="D11" s="108"/>
      <c r="E11" s="108"/>
      <c r="F11" s="108"/>
      <c r="G11" s="108"/>
      <c r="H11" s="108"/>
      <c r="I11" s="108"/>
    </row>
    <row r="12" spans="2:16" x14ac:dyDescent="0.25">
      <c r="B12" s="108"/>
      <c r="C12" s="108"/>
      <c r="D12" s="108"/>
      <c r="E12" s="108"/>
      <c r="F12" s="108"/>
      <c r="G12" s="108"/>
      <c r="H12" s="108"/>
      <c r="I12" s="108"/>
    </row>
    <row r="13" spans="2:16" x14ac:dyDescent="0.25">
      <c r="B13" s="108"/>
      <c r="C13" s="108"/>
      <c r="D13" s="108"/>
      <c r="E13" s="108"/>
      <c r="F13" s="108"/>
      <c r="G13" s="108"/>
      <c r="H13" s="108"/>
      <c r="I13" s="108"/>
    </row>
    <row r="14" spans="2:16" x14ac:dyDescent="0.25">
      <c r="B14" s="108"/>
      <c r="C14" s="108"/>
      <c r="D14" s="108"/>
      <c r="E14" s="108"/>
      <c r="F14" s="108"/>
      <c r="G14" s="108"/>
      <c r="H14" s="108"/>
      <c r="I14" s="108"/>
    </row>
    <row r="15" spans="2:16" x14ac:dyDescent="0.25">
      <c r="B15" s="108"/>
      <c r="C15" s="108"/>
      <c r="D15" s="108"/>
      <c r="E15" s="108"/>
      <c r="F15" s="108"/>
      <c r="G15" s="108"/>
      <c r="H15" s="108"/>
      <c r="I15" s="108"/>
    </row>
    <row r="16" spans="2:16" x14ac:dyDescent="0.25">
      <c r="B16" s="108"/>
      <c r="C16" s="108"/>
      <c r="D16" s="108"/>
      <c r="E16" s="108"/>
      <c r="F16" s="108"/>
      <c r="G16" s="108"/>
      <c r="H16" s="108"/>
      <c r="I16" s="108"/>
    </row>
    <row r="17" spans="2:9" x14ac:dyDescent="0.25">
      <c r="B17" s="108"/>
      <c r="C17" s="108"/>
      <c r="D17" s="108"/>
      <c r="E17" s="108"/>
      <c r="F17" s="108"/>
      <c r="G17" s="108"/>
      <c r="H17" s="108"/>
      <c r="I17" s="108"/>
    </row>
    <row r="18" spans="2:9" x14ac:dyDescent="0.25">
      <c r="B18" s="108"/>
      <c r="C18" s="108"/>
      <c r="D18" s="108"/>
      <c r="E18" s="108"/>
      <c r="F18" s="108"/>
      <c r="G18" s="108"/>
      <c r="H18" s="108"/>
      <c r="I18" s="108"/>
    </row>
    <row r="19" spans="2:9" x14ac:dyDescent="0.25">
      <c r="B19" s="108"/>
      <c r="C19" s="108"/>
      <c r="D19" s="108"/>
      <c r="E19" s="108"/>
      <c r="F19" s="108"/>
      <c r="G19" s="108"/>
      <c r="H19" s="108"/>
      <c r="I19" s="108"/>
    </row>
    <row r="20" spans="2:9" x14ac:dyDescent="0.25">
      <c r="B20" s="108"/>
      <c r="C20" s="108"/>
      <c r="D20" s="108"/>
      <c r="E20" s="108"/>
      <c r="F20" s="108"/>
      <c r="G20" s="108"/>
      <c r="H20" s="108"/>
      <c r="I20" s="108"/>
    </row>
    <row r="21" spans="2:9" x14ac:dyDescent="0.25">
      <c r="B21" s="108"/>
      <c r="C21" s="108"/>
      <c r="D21" s="108"/>
      <c r="E21" s="108"/>
      <c r="F21" s="108"/>
      <c r="G21" s="108"/>
      <c r="H21" s="108"/>
      <c r="I21" s="108"/>
    </row>
    <row r="22" spans="2:9" x14ac:dyDescent="0.25">
      <c r="B22" s="108"/>
      <c r="C22" s="108"/>
      <c r="D22" s="108"/>
      <c r="E22" s="108"/>
      <c r="F22" s="108"/>
      <c r="G22" s="108"/>
      <c r="H22" s="108"/>
      <c r="I22" s="108"/>
    </row>
  </sheetData>
  <sheetProtection password="84A1" sheet="1" objects="1" scenarios="1"/>
  <mergeCells count="1">
    <mergeCell ref="B4:I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Annex I Group</vt:lpstr>
      <vt:lpstr>Annex II Group</vt:lpstr>
      <vt:lpstr>Annex VI Group</vt:lpstr>
      <vt:lpstr>Disclaimer</vt:lpstr>
      <vt:lpstr>Disclaimer!OLE_LINK1</vt:lpstr>
      <vt:lpstr>'Annex I Group'!Print_Area</vt:lpstr>
      <vt:lpstr>'Annex II Group'!Print_Area</vt:lpstr>
      <vt:lpstr>'Annex VI Group'!Print_Area</vt:lpstr>
    </vt:vector>
  </TitlesOfParts>
  <Company>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Chu, F.Y. (Fong Yuen)</cp:lastModifiedBy>
  <cp:lastPrinted>2016-02-02T14:30:46Z</cp:lastPrinted>
  <dcterms:created xsi:type="dcterms:W3CDTF">2015-03-11T14:26:11Z</dcterms:created>
  <dcterms:modified xsi:type="dcterms:W3CDTF">2016-03-01T14:16:57Z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